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fondazionepolitecnico-my.sharepoint.com/personal/serena_ottaviani_polihub_it/Documents/MICS/BANDI A CASCATA/Allegato 5/"/>
    </mc:Choice>
  </mc:AlternateContent>
  <xr:revisionPtr revIDLastSave="81" documentId="8_{AA6DCFE0-0C17-4662-A0CD-E516CEEE9C70}" xr6:coauthVersionLast="47" xr6:coauthVersionMax="47" xr10:uidLastSave="{93BA7971-4F71-4B96-9296-4B7119C11102}"/>
  <bookViews>
    <workbookView xWindow="28680" yWindow="-120" windowWidth="29040" windowHeight="15720" xr2:uid="{00000000-000D-0000-FFFF-FFFF00000000}"/>
  </bookViews>
  <sheets>
    <sheet name="All.C - Istruzioni" sheetId="53" r:id="rId1"/>
    <sheet name="Proponente Riepilogo" sheetId="45" r:id="rId2"/>
    <sheet name="P2 Grande Impresa" sheetId="49" r:id="rId3"/>
    <sheet name="P3 Media Impresa" sheetId="50" r:id="rId4"/>
    <sheet name="P4 Picc. Impresa" sheetId="51" r:id="rId5"/>
    <sheet name="OdR" sheetId="54" r:id="rId6"/>
    <sheet name="Tab 2 - budget per partner" sheetId="4" state="hidden" r:id="rId7"/>
    <sheet name="Ref split (%)" sheetId="2" state="hidden" r:id="rId8"/>
    <sheet name="Ref split (€)" sheetId="5" state="hidden" r:id="rId9"/>
  </sheets>
  <definedNames>
    <definedName name="Soggetti_che_svolgono_prevalentemente_attività_NON_economi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5" l="1"/>
  <c r="B15" i="45"/>
  <c r="Y29" i="54"/>
  <c r="S29" i="54"/>
  <c r="S29" i="51"/>
  <c r="S29" i="50"/>
  <c r="S29" i="49"/>
  <c r="M29" i="54"/>
  <c r="M29" i="51"/>
  <c r="M29" i="50"/>
  <c r="M29" i="49"/>
  <c r="X12" i="45"/>
  <c r="X10" i="45"/>
  <c r="X11" i="45"/>
  <c r="X9" i="45"/>
  <c r="S9" i="45"/>
  <c r="P18" i="51" l="1"/>
  <c r="S10" i="45" l="1"/>
  <c r="S11" i="45"/>
  <c r="R10" i="45"/>
  <c r="R11" i="45"/>
  <c r="R9" i="45"/>
  <c r="Q10" i="45"/>
  <c r="Q11" i="45"/>
  <c r="Q9" i="45"/>
  <c r="P10" i="45"/>
  <c r="P11" i="45"/>
  <c r="P9" i="45"/>
  <c r="O10" i="45"/>
  <c r="O11" i="45"/>
  <c r="O9" i="45"/>
  <c r="J33" i="49"/>
  <c r="I29" i="49"/>
  <c r="K33" i="54"/>
  <c r="O29" i="54"/>
  <c r="I29" i="54"/>
  <c r="K17" i="54"/>
  <c r="P17" i="54" s="1"/>
  <c r="K16" i="54"/>
  <c r="K15" i="54"/>
  <c r="P15" i="54" s="1"/>
  <c r="K14" i="54"/>
  <c r="I7" i="54"/>
  <c r="I6" i="54"/>
  <c r="J6" i="54" s="1"/>
  <c r="K6" i="54" s="1"/>
  <c r="P6" i="54" s="1"/>
  <c r="I5" i="54"/>
  <c r="J5" i="54" s="1"/>
  <c r="K5" i="54" s="1"/>
  <c r="I4" i="54"/>
  <c r="I3" i="54"/>
  <c r="J3" i="54" s="1"/>
  <c r="K3" i="54" s="1"/>
  <c r="P3" i="54" s="1"/>
  <c r="I2" i="54"/>
  <c r="J2" i="54" s="1"/>
  <c r="K2" i="54" s="1"/>
  <c r="Q15" i="54" l="1"/>
  <c r="S15" i="54"/>
  <c r="R15" i="54"/>
  <c r="Q17" i="54"/>
  <c r="R17" i="54"/>
  <c r="S17" i="54"/>
  <c r="Q3" i="54"/>
  <c r="S3" i="54"/>
  <c r="R3" i="54"/>
  <c r="Q6" i="54"/>
  <c r="S6" i="54"/>
  <c r="R6" i="54"/>
  <c r="P5" i="54"/>
  <c r="P2" i="54"/>
  <c r="J4" i="54"/>
  <c r="K4" i="54" s="1"/>
  <c r="P4" i="54" s="1"/>
  <c r="P14" i="54"/>
  <c r="P16" i="54"/>
  <c r="J7" i="54"/>
  <c r="K7" i="54" s="1"/>
  <c r="K18" i="54"/>
  <c r="P7" i="54" l="1"/>
  <c r="P8" i="54" s="1"/>
  <c r="K11" i="54"/>
  <c r="K8" i="54"/>
  <c r="K25" i="54" s="1"/>
  <c r="S14" i="54"/>
  <c r="R14" i="54"/>
  <c r="Q14" i="54"/>
  <c r="P18" i="54"/>
  <c r="R5" i="54"/>
  <c r="S5" i="54"/>
  <c r="Q5" i="54"/>
  <c r="S16" i="54"/>
  <c r="R16" i="54"/>
  <c r="Q16" i="54"/>
  <c r="S4" i="54"/>
  <c r="R4" i="54"/>
  <c r="Q4" i="54"/>
  <c r="S2" i="54"/>
  <c r="R2" i="54"/>
  <c r="P10" i="54"/>
  <c r="P21" i="54" s="1"/>
  <c r="Q2" i="54"/>
  <c r="K10" i="54"/>
  <c r="K21" i="54" s="1"/>
  <c r="K22" i="54" l="1"/>
  <c r="N29" i="54" s="1"/>
  <c r="P11" i="54"/>
  <c r="P22" i="54" s="1"/>
  <c r="P24" i="54" s="1"/>
  <c r="S10" i="54"/>
  <c r="S21" i="54" s="1"/>
  <c r="Q10" i="54"/>
  <c r="Q21" i="54" s="1"/>
  <c r="R18" i="54"/>
  <c r="R10" i="54"/>
  <c r="R21" i="54" s="1"/>
  <c r="S18" i="54"/>
  <c r="S7" i="54"/>
  <c r="S8" i="54" s="1"/>
  <c r="R7" i="54"/>
  <c r="R8" i="54" s="1"/>
  <c r="Q7" i="54"/>
  <c r="Q11" i="54" s="1"/>
  <c r="Q22" i="54" s="1"/>
  <c r="H29" i="54"/>
  <c r="Q18" i="54"/>
  <c r="V29" i="54" l="1"/>
  <c r="U29" i="54"/>
  <c r="K24" i="54"/>
  <c r="R11" i="54"/>
  <c r="R22" i="54" s="1"/>
  <c r="P29" i="54" s="1"/>
  <c r="S11" i="54"/>
  <c r="S22" i="54" s="1"/>
  <c r="Q29" i="54" s="1"/>
  <c r="Q8" i="54"/>
  <c r="Q24" i="54"/>
  <c r="J29" i="54"/>
  <c r="W29" i="54" s="1"/>
  <c r="K29" i="54"/>
  <c r="X29" i="54" s="1"/>
  <c r="S24" i="54" l="1"/>
  <c r="R24" i="54"/>
  <c r="J33" i="51"/>
  <c r="J33" i="50"/>
  <c r="V12" i="45"/>
  <c r="W12" i="45"/>
  <c r="U12" i="45"/>
  <c r="T12" i="45"/>
  <c r="O29" i="51"/>
  <c r="I29" i="51"/>
  <c r="K17" i="51"/>
  <c r="P17" i="51" s="1"/>
  <c r="K16" i="51"/>
  <c r="K15" i="51"/>
  <c r="P15" i="51" s="1"/>
  <c r="K14" i="51"/>
  <c r="I7" i="51"/>
  <c r="J7" i="51" s="1"/>
  <c r="K7" i="51" s="1"/>
  <c r="P7" i="51" s="1"/>
  <c r="R7" i="51" s="1"/>
  <c r="I6" i="51"/>
  <c r="J6" i="51" s="1"/>
  <c r="K6" i="51" s="1"/>
  <c r="P6" i="51" s="1"/>
  <c r="I5" i="51"/>
  <c r="J5" i="51" s="1"/>
  <c r="K5" i="51" s="1"/>
  <c r="K11" i="51" s="1"/>
  <c r="I4" i="51"/>
  <c r="J4" i="51" s="1"/>
  <c r="K4" i="51" s="1"/>
  <c r="P4" i="51" s="1"/>
  <c r="I3" i="51"/>
  <c r="J3" i="51" s="1"/>
  <c r="K3" i="51" s="1"/>
  <c r="P3" i="51" s="1"/>
  <c r="R3" i="51" s="1"/>
  <c r="I2" i="51"/>
  <c r="J2" i="51" s="1"/>
  <c r="K2" i="51" s="1"/>
  <c r="O29" i="50"/>
  <c r="I29" i="50"/>
  <c r="K15" i="50"/>
  <c r="P15" i="50" s="1"/>
  <c r="K14" i="50"/>
  <c r="I7" i="50"/>
  <c r="J7" i="50" s="1"/>
  <c r="K7" i="50" s="1"/>
  <c r="P7" i="50" s="1"/>
  <c r="I6" i="50"/>
  <c r="J6" i="50" s="1"/>
  <c r="K6" i="50" s="1"/>
  <c r="P6" i="50" s="1"/>
  <c r="R6" i="50" s="1"/>
  <c r="I5" i="50"/>
  <c r="J5" i="50" s="1"/>
  <c r="K5" i="50" s="1"/>
  <c r="I4" i="50"/>
  <c r="J4" i="50" s="1"/>
  <c r="K4" i="50" s="1"/>
  <c r="P4" i="50" s="1"/>
  <c r="I3" i="50"/>
  <c r="J3" i="50" s="1"/>
  <c r="K3" i="50" s="1"/>
  <c r="P3" i="50" s="1"/>
  <c r="R3" i="50" s="1"/>
  <c r="I2" i="50"/>
  <c r="J2" i="50" s="1"/>
  <c r="K2" i="50" s="1"/>
  <c r="O29" i="49"/>
  <c r="K17" i="49"/>
  <c r="K16" i="49"/>
  <c r="P16" i="49" s="1"/>
  <c r="S16" i="49" s="1"/>
  <c r="K15" i="49"/>
  <c r="K14" i="49"/>
  <c r="P14" i="49" s="1"/>
  <c r="S14" i="49" s="1"/>
  <c r="I7" i="49"/>
  <c r="I6" i="49"/>
  <c r="I5" i="49"/>
  <c r="I4" i="49"/>
  <c r="I3" i="49"/>
  <c r="I2" i="49"/>
  <c r="K17" i="50" l="1"/>
  <c r="K8" i="51"/>
  <c r="P2" i="51"/>
  <c r="K10" i="51"/>
  <c r="K21" i="51" s="1"/>
  <c r="Q6" i="51"/>
  <c r="S6" i="51"/>
  <c r="K22" i="51"/>
  <c r="N29" i="51" s="1"/>
  <c r="P5" i="51"/>
  <c r="R6" i="51"/>
  <c r="Q4" i="51"/>
  <c r="S4" i="51"/>
  <c r="S15" i="51"/>
  <c r="R15" i="51"/>
  <c r="Q15" i="51"/>
  <c r="Q3" i="51"/>
  <c r="S3" i="51"/>
  <c r="R4" i="51"/>
  <c r="Q7" i="51"/>
  <c r="S7" i="51"/>
  <c r="S17" i="51"/>
  <c r="Q17" i="51"/>
  <c r="R17" i="51"/>
  <c r="K18" i="51"/>
  <c r="K25" i="51" s="1"/>
  <c r="P14" i="51"/>
  <c r="P16" i="51"/>
  <c r="S15" i="50"/>
  <c r="Q15" i="50"/>
  <c r="R15" i="50"/>
  <c r="Q7" i="50"/>
  <c r="S7" i="50"/>
  <c r="K8" i="50"/>
  <c r="K10" i="50"/>
  <c r="K20" i="50" s="1"/>
  <c r="P2" i="50"/>
  <c r="Q6" i="50"/>
  <c r="S6" i="50"/>
  <c r="R7" i="50"/>
  <c r="Q4" i="50"/>
  <c r="S4" i="50"/>
  <c r="Q3" i="50"/>
  <c r="S3" i="50"/>
  <c r="R4" i="50"/>
  <c r="K11" i="50"/>
  <c r="K21" i="50" s="1"/>
  <c r="N29" i="50" s="1"/>
  <c r="P5" i="50"/>
  <c r="P14" i="50"/>
  <c r="P17" i="50" s="1"/>
  <c r="K18" i="49"/>
  <c r="Q14" i="49"/>
  <c r="Q16" i="49"/>
  <c r="J2" i="49"/>
  <c r="K2" i="49" s="1"/>
  <c r="J3" i="49"/>
  <c r="K3" i="49" s="1"/>
  <c r="J4" i="49"/>
  <c r="K4" i="49" s="1"/>
  <c r="J5" i="49"/>
  <c r="K5" i="49" s="1"/>
  <c r="J6" i="49"/>
  <c r="K6" i="49" s="1"/>
  <c r="J7" i="49"/>
  <c r="K7" i="49" s="1"/>
  <c r="R14" i="49"/>
  <c r="P15" i="49"/>
  <c r="R16" i="49"/>
  <c r="P17" i="49"/>
  <c r="K24" i="51" l="1"/>
  <c r="K11" i="49"/>
  <c r="K22" i="49" s="1"/>
  <c r="N29" i="49" s="1"/>
  <c r="K10" i="49"/>
  <c r="K21" i="49" s="1"/>
  <c r="K24" i="49" s="1"/>
  <c r="P7" i="49"/>
  <c r="S7" i="49" s="1"/>
  <c r="P6" i="49"/>
  <c r="P4" i="49"/>
  <c r="S4" i="49" s="1"/>
  <c r="P3" i="49"/>
  <c r="R3" i="49" s="1"/>
  <c r="K25" i="50"/>
  <c r="H29" i="51"/>
  <c r="Q16" i="51"/>
  <c r="S16" i="51"/>
  <c r="R16" i="51"/>
  <c r="Q2" i="51"/>
  <c r="S2" i="51"/>
  <c r="P10" i="51"/>
  <c r="P21" i="51" s="1"/>
  <c r="P8" i="51"/>
  <c r="R2" i="51"/>
  <c r="Q14" i="51"/>
  <c r="S14" i="51"/>
  <c r="R14" i="51"/>
  <c r="Q5" i="51"/>
  <c r="Q11" i="51" s="1"/>
  <c r="Q22" i="51" s="1"/>
  <c r="S5" i="51"/>
  <c r="S11" i="51" s="1"/>
  <c r="S22" i="51" s="1"/>
  <c r="Q29" i="51" s="1"/>
  <c r="P11" i="51"/>
  <c r="P22" i="51" s="1"/>
  <c r="R5" i="51"/>
  <c r="R11" i="51" s="1"/>
  <c r="R22" i="51" s="1"/>
  <c r="P29" i="51" s="1"/>
  <c r="K24" i="50"/>
  <c r="H29" i="50"/>
  <c r="Q14" i="50"/>
  <c r="Q17" i="50" s="1"/>
  <c r="S14" i="50"/>
  <c r="S17" i="50" s="1"/>
  <c r="R14" i="50"/>
  <c r="R17" i="50" s="1"/>
  <c r="Q5" i="50"/>
  <c r="Q11" i="50" s="1"/>
  <c r="Q21" i="50" s="1"/>
  <c r="S5" i="50"/>
  <c r="S11" i="50" s="1"/>
  <c r="S21" i="50" s="1"/>
  <c r="Q29" i="50" s="1"/>
  <c r="P11" i="50"/>
  <c r="P21" i="50" s="1"/>
  <c r="R5" i="50"/>
  <c r="R11" i="50" s="1"/>
  <c r="R21" i="50" s="1"/>
  <c r="P29" i="50" s="1"/>
  <c r="Q2" i="50"/>
  <c r="S2" i="50"/>
  <c r="P10" i="50"/>
  <c r="P20" i="50" s="1"/>
  <c r="R2" i="50"/>
  <c r="P8" i="50"/>
  <c r="K8" i="49"/>
  <c r="K25" i="49" s="1"/>
  <c r="P2" i="49"/>
  <c r="Q15" i="49"/>
  <c r="R15" i="49"/>
  <c r="S15" i="49"/>
  <c r="Q17" i="49"/>
  <c r="R17" i="49"/>
  <c r="S17" i="49"/>
  <c r="P18" i="49"/>
  <c r="P5" i="49"/>
  <c r="R7" i="49" l="1"/>
  <c r="U29" i="50"/>
  <c r="V29" i="50"/>
  <c r="P8" i="49"/>
  <c r="Q7" i="49"/>
  <c r="V29" i="51"/>
  <c r="U29" i="51"/>
  <c r="R4" i="49"/>
  <c r="S6" i="49"/>
  <c r="H29" i="49"/>
  <c r="Q4" i="49"/>
  <c r="S3" i="49"/>
  <c r="Q6" i="49"/>
  <c r="R6" i="49"/>
  <c r="Q3" i="49"/>
  <c r="Q10" i="51"/>
  <c r="Q21" i="51" s="1"/>
  <c r="Q8" i="51"/>
  <c r="R18" i="51"/>
  <c r="P24" i="51"/>
  <c r="S18" i="51"/>
  <c r="Q18" i="51"/>
  <c r="R8" i="51"/>
  <c r="R10" i="51"/>
  <c r="R21" i="51" s="1"/>
  <c r="S8" i="51"/>
  <c r="S10" i="51"/>
  <c r="S21" i="51" s="1"/>
  <c r="P24" i="50"/>
  <c r="S8" i="50"/>
  <c r="S10" i="50"/>
  <c r="S20" i="50" s="1"/>
  <c r="Q10" i="50"/>
  <c r="Q20" i="50" s="1"/>
  <c r="Q8" i="50"/>
  <c r="R8" i="50"/>
  <c r="R10" i="50"/>
  <c r="R20" i="50" s="1"/>
  <c r="S5" i="49"/>
  <c r="Q5" i="49"/>
  <c r="P11" i="49"/>
  <c r="P22" i="49" s="1"/>
  <c r="R5" i="49"/>
  <c r="S18" i="49"/>
  <c r="Q18" i="49"/>
  <c r="R18" i="49"/>
  <c r="S2" i="49"/>
  <c r="Q2" i="49"/>
  <c r="R2" i="49"/>
  <c r="P10" i="49"/>
  <c r="P21" i="49" s="1"/>
  <c r="P24" i="49" s="1"/>
  <c r="I12" i="45"/>
  <c r="D12" i="45"/>
  <c r="V29" i="49" l="1"/>
  <c r="U29" i="49"/>
  <c r="S11" i="49"/>
  <c r="S22" i="49" s="1"/>
  <c r="Q29" i="49" s="1"/>
  <c r="R11" i="49"/>
  <c r="R22" i="49" s="1"/>
  <c r="P29" i="49" s="1"/>
  <c r="Q11" i="49"/>
  <c r="Q22" i="49" s="1"/>
  <c r="Y29" i="51"/>
  <c r="Q24" i="51"/>
  <c r="J29" i="51"/>
  <c r="W29" i="51" s="1"/>
  <c r="R24" i="51"/>
  <c r="S24" i="51"/>
  <c r="K29" i="51"/>
  <c r="X29" i="51" s="1"/>
  <c r="R24" i="50"/>
  <c r="J29" i="50"/>
  <c r="W29" i="50" s="1"/>
  <c r="S24" i="50"/>
  <c r="K29" i="50"/>
  <c r="X29" i="50" s="1"/>
  <c r="Y29" i="50"/>
  <c r="Q24" i="50"/>
  <c r="R8" i="49"/>
  <c r="R10" i="49"/>
  <c r="R21" i="49" s="1"/>
  <c r="Q8" i="49"/>
  <c r="Q10" i="49"/>
  <c r="Q21" i="49" s="1"/>
  <c r="S10" i="49"/>
  <c r="S21" i="49" s="1"/>
  <c r="S8" i="49"/>
  <c r="P12" i="45"/>
  <c r="S12" i="45"/>
  <c r="R12" i="45"/>
  <c r="Q12" i="45"/>
  <c r="O12" i="45"/>
  <c r="Q24" i="49" l="1"/>
  <c r="Y29" i="49"/>
  <c r="R24" i="49"/>
  <c r="J29" i="49"/>
  <c r="W29" i="49" s="1"/>
  <c r="S24" i="49"/>
  <c r="K29" i="49"/>
  <c r="X29" i="49" s="1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67" i="5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37" i="2"/>
  <c r="K32" i="5" l="1"/>
  <c r="L32" i="5" s="1"/>
  <c r="K33" i="5"/>
  <c r="N33" i="5" s="1"/>
  <c r="K34" i="5"/>
  <c r="P34" i="5" s="1"/>
  <c r="K35" i="5"/>
  <c r="L35" i="5" s="1"/>
  <c r="K36" i="5"/>
  <c r="L36" i="5" s="1"/>
  <c r="K37" i="5"/>
  <c r="N37" i="5" s="1"/>
  <c r="K38" i="5"/>
  <c r="P38" i="5" s="1"/>
  <c r="K39" i="5"/>
  <c r="R39" i="5" s="1"/>
  <c r="K40" i="5"/>
  <c r="L40" i="5" s="1"/>
  <c r="K41" i="5"/>
  <c r="L41" i="5" s="1"/>
  <c r="K42" i="5"/>
  <c r="M42" i="5" s="1"/>
  <c r="K43" i="5"/>
  <c r="O43" i="5" s="1"/>
  <c r="K44" i="5"/>
  <c r="M44" i="5" s="1"/>
  <c r="K45" i="5"/>
  <c r="L45" i="5" s="1"/>
  <c r="K46" i="5"/>
  <c r="L46" i="5" s="1"/>
  <c r="T26" i="4"/>
  <c r="U26" i="4"/>
  <c r="V26" i="4"/>
  <c r="W26" i="4"/>
  <c r="X26" i="4"/>
  <c r="T27" i="4"/>
  <c r="U27" i="4"/>
  <c r="V27" i="4"/>
  <c r="W27" i="4"/>
  <c r="X27" i="4"/>
  <c r="V28" i="4"/>
  <c r="W28" i="4"/>
  <c r="X28" i="4"/>
  <c r="V29" i="4"/>
  <c r="W29" i="4"/>
  <c r="X29" i="4"/>
  <c r="V30" i="4"/>
  <c r="W30" i="4"/>
  <c r="X30" i="4"/>
  <c r="V31" i="4"/>
  <c r="W31" i="4"/>
  <c r="X31" i="4"/>
  <c r="V32" i="4"/>
  <c r="W32" i="4"/>
  <c r="X32" i="4"/>
  <c r="V33" i="4"/>
  <c r="W33" i="4"/>
  <c r="X33" i="4"/>
  <c r="V34" i="4"/>
  <c r="W34" i="4"/>
  <c r="X34" i="4"/>
  <c r="V35" i="4"/>
  <c r="W35" i="4"/>
  <c r="X35" i="4"/>
  <c r="V36" i="4"/>
  <c r="W36" i="4"/>
  <c r="X36" i="4"/>
  <c r="V37" i="4"/>
  <c r="W37" i="4"/>
  <c r="X37" i="4"/>
  <c r="V38" i="4"/>
  <c r="W38" i="4"/>
  <c r="X38" i="4"/>
  <c r="V39" i="4"/>
  <c r="W39" i="4"/>
  <c r="X39" i="4"/>
  <c r="V40" i="4"/>
  <c r="W40" i="4"/>
  <c r="X40" i="4"/>
  <c r="V41" i="4"/>
  <c r="W41" i="4"/>
  <c r="X41" i="4"/>
  <c r="V42" i="4"/>
  <c r="W42" i="4"/>
  <c r="X42" i="4"/>
  <c r="V43" i="4"/>
  <c r="W43" i="4"/>
  <c r="X43" i="4"/>
  <c r="V44" i="4"/>
  <c r="W44" i="4"/>
  <c r="X44" i="4"/>
  <c r="V45" i="4"/>
  <c r="W45" i="4"/>
  <c r="X45" i="4"/>
  <c r="V46" i="4"/>
  <c r="W46" i="4"/>
  <c r="X46" i="4"/>
  <c r="V47" i="4"/>
  <c r="W47" i="4"/>
  <c r="X47" i="4"/>
  <c r="P30" i="4"/>
  <c r="P31" i="4"/>
  <c r="P32" i="4"/>
  <c r="P33" i="4"/>
  <c r="P34" i="4"/>
  <c r="P35" i="4"/>
  <c r="P36" i="4"/>
  <c r="P37" i="4"/>
  <c r="P38" i="4"/>
  <c r="P39" i="4"/>
  <c r="P40" i="4"/>
  <c r="P43" i="4"/>
  <c r="P44" i="4"/>
  <c r="P45" i="4"/>
  <c r="P46" i="4"/>
  <c r="P47" i="4"/>
  <c r="T129" i="5"/>
  <c r="F11" i="5"/>
  <c r="F10" i="5"/>
  <c r="F9" i="5"/>
  <c r="F8" i="5"/>
  <c r="F7" i="5"/>
  <c r="T103" i="5"/>
  <c r="T101" i="5"/>
  <c r="T100" i="5"/>
  <c r="J104" i="5"/>
  <c r="I104" i="5"/>
  <c r="F5" i="5" s="1"/>
  <c r="H104" i="5"/>
  <c r="G104" i="5"/>
  <c r="F104" i="5"/>
  <c r="E104" i="5"/>
  <c r="F6" i="5" s="1"/>
  <c r="D104" i="5"/>
  <c r="F4" i="5" s="1"/>
  <c r="C104" i="5"/>
  <c r="J66" i="5"/>
  <c r="D10" i="5" s="1"/>
  <c r="I66" i="5"/>
  <c r="D5" i="5" s="1"/>
  <c r="H66" i="5"/>
  <c r="D9" i="5" s="1"/>
  <c r="G66" i="5"/>
  <c r="D8" i="5" s="1"/>
  <c r="F66" i="5"/>
  <c r="D7" i="5" s="1"/>
  <c r="E66" i="5"/>
  <c r="D6" i="5" s="1"/>
  <c r="D66" i="5"/>
  <c r="D4" i="5" s="1"/>
  <c r="C66" i="5"/>
  <c r="D11" i="5" s="1"/>
  <c r="K82" i="5"/>
  <c r="K65" i="5"/>
  <c r="J81" i="5" s="1"/>
  <c r="S81" i="5" s="1"/>
  <c r="K64" i="5"/>
  <c r="H80" i="5" s="1"/>
  <c r="Q80" i="5" s="1"/>
  <c r="K63" i="5"/>
  <c r="F79" i="5" s="1"/>
  <c r="O79" i="5" s="1"/>
  <c r="K62" i="5"/>
  <c r="D78" i="5" s="1"/>
  <c r="M78" i="5" s="1"/>
  <c r="K61" i="5"/>
  <c r="J77" i="5" s="1"/>
  <c r="S77" i="5" s="1"/>
  <c r="K60" i="5"/>
  <c r="J76" i="5" s="1"/>
  <c r="S76" i="5" s="1"/>
  <c r="K59" i="5"/>
  <c r="H75" i="5" s="1"/>
  <c r="Q75" i="5" s="1"/>
  <c r="K58" i="5"/>
  <c r="F74" i="5" s="1"/>
  <c r="O74" i="5" s="1"/>
  <c r="K57" i="5"/>
  <c r="D73" i="5" s="1"/>
  <c r="M73" i="5" s="1"/>
  <c r="K56" i="5"/>
  <c r="J72" i="5" s="1"/>
  <c r="S72" i="5" s="1"/>
  <c r="K55" i="5"/>
  <c r="J71" i="5" s="1"/>
  <c r="S71" i="5" s="1"/>
  <c r="K54" i="5"/>
  <c r="H70" i="5" s="1"/>
  <c r="Q70" i="5" s="1"/>
  <c r="K53" i="5"/>
  <c r="F69" i="5" s="1"/>
  <c r="O69" i="5" s="1"/>
  <c r="K52" i="5"/>
  <c r="D68" i="5" s="1"/>
  <c r="M68" i="5" s="1"/>
  <c r="K51" i="5"/>
  <c r="D67" i="5" s="1"/>
  <c r="M67" i="5" s="1"/>
  <c r="M34" i="5"/>
  <c r="N34" i="5"/>
  <c r="S32" i="5"/>
  <c r="F12" i="5" l="1"/>
  <c r="O34" i="5"/>
  <c r="E68" i="5"/>
  <c r="N68" i="5" s="1"/>
  <c r="E76" i="5"/>
  <c r="N76" i="5" s="1"/>
  <c r="C77" i="5"/>
  <c r="L77" i="5" s="1"/>
  <c r="G68" i="5"/>
  <c r="P68" i="5" s="1"/>
  <c r="D77" i="5"/>
  <c r="M77" i="5" s="1"/>
  <c r="I68" i="5"/>
  <c r="R68" i="5" s="1"/>
  <c r="G77" i="5"/>
  <c r="P77" i="5" s="1"/>
  <c r="J68" i="5"/>
  <c r="S68" i="5" s="1"/>
  <c r="H77" i="5"/>
  <c r="Q77" i="5" s="1"/>
  <c r="E71" i="5"/>
  <c r="N71" i="5" s="1"/>
  <c r="F78" i="5"/>
  <c r="O78" i="5" s="1"/>
  <c r="C67" i="5"/>
  <c r="L67" i="5" s="1"/>
  <c r="H72" i="5"/>
  <c r="Q72" i="5" s="1"/>
  <c r="G78" i="5"/>
  <c r="P78" i="5" s="1"/>
  <c r="J67" i="5"/>
  <c r="S67" i="5" s="1"/>
  <c r="I73" i="5"/>
  <c r="R73" i="5" s="1"/>
  <c r="I78" i="5"/>
  <c r="R78" i="5" s="1"/>
  <c r="G67" i="5"/>
  <c r="P67" i="5" s="1"/>
  <c r="J73" i="5"/>
  <c r="S73" i="5" s="1"/>
  <c r="J78" i="5"/>
  <c r="S78" i="5" s="1"/>
  <c r="F67" i="5"/>
  <c r="O67" i="5" s="1"/>
  <c r="E67" i="5"/>
  <c r="N67" i="5" s="1"/>
  <c r="F76" i="5"/>
  <c r="O76" i="5" s="1"/>
  <c r="D12" i="5"/>
  <c r="C70" i="5"/>
  <c r="L70" i="5" s="1"/>
  <c r="C80" i="5"/>
  <c r="L80" i="5" s="1"/>
  <c r="F71" i="5"/>
  <c r="O71" i="5" s="1"/>
  <c r="E81" i="5"/>
  <c r="N81" i="5" s="1"/>
  <c r="F81" i="5"/>
  <c r="O81" i="5" s="1"/>
  <c r="E73" i="5"/>
  <c r="N73" i="5" s="1"/>
  <c r="F73" i="5"/>
  <c r="O73" i="5" s="1"/>
  <c r="I77" i="5"/>
  <c r="R77" i="5" s="1"/>
  <c r="F68" i="5"/>
  <c r="O68" i="5" s="1"/>
  <c r="G73" i="5"/>
  <c r="P73" i="5" s="1"/>
  <c r="E78" i="5"/>
  <c r="N78" i="5" s="1"/>
  <c r="L34" i="5"/>
  <c r="S33" i="5"/>
  <c r="P44" i="5"/>
  <c r="Q33" i="5"/>
  <c r="R43" i="5"/>
  <c r="P33" i="5"/>
  <c r="Q43" i="5"/>
  <c r="P43" i="5"/>
  <c r="N43" i="5"/>
  <c r="N14" i="4"/>
  <c r="S46" i="5"/>
  <c r="O44" i="5"/>
  <c r="S43" i="5"/>
  <c r="R33" i="5"/>
  <c r="O45" i="5"/>
  <c r="R44" i="5"/>
  <c r="M43" i="5"/>
  <c r="L43" i="5"/>
  <c r="T43" i="5" s="1"/>
  <c r="O33" i="5"/>
  <c r="Q44" i="5"/>
  <c r="L42" i="5"/>
  <c r="L33" i="5"/>
  <c r="S36" i="5"/>
  <c r="L44" i="5"/>
  <c r="R35" i="5"/>
  <c r="Q35" i="5"/>
  <c r="P35" i="5"/>
  <c r="M33" i="5"/>
  <c r="M45" i="5"/>
  <c r="N45" i="5"/>
  <c r="O35" i="5"/>
  <c r="S44" i="5"/>
  <c r="S34" i="5"/>
  <c r="N35" i="5"/>
  <c r="M35" i="5"/>
  <c r="Q46" i="5"/>
  <c r="N44" i="5"/>
  <c r="R34" i="5"/>
  <c r="P45" i="5"/>
  <c r="Q34" i="5"/>
  <c r="R36" i="5"/>
  <c r="S41" i="5"/>
  <c r="S45" i="5"/>
  <c r="R41" i="5"/>
  <c r="Q41" i="5"/>
  <c r="M38" i="5"/>
  <c r="P46" i="5"/>
  <c r="Q36" i="5"/>
  <c r="R45" i="5"/>
  <c r="P36" i="5"/>
  <c r="Q45" i="5"/>
  <c r="S35" i="5"/>
  <c r="R32" i="5"/>
  <c r="O32" i="5"/>
  <c r="R42" i="5"/>
  <c r="M40" i="5"/>
  <c r="P32" i="5"/>
  <c r="N32" i="5"/>
  <c r="Q42" i="5"/>
  <c r="Q32" i="5"/>
  <c r="S42" i="5"/>
  <c r="M32" i="5"/>
  <c r="P42" i="5"/>
  <c r="O42" i="5"/>
  <c r="N42" i="5"/>
  <c r="N40" i="5"/>
  <c r="N39" i="5"/>
  <c r="O39" i="5"/>
  <c r="S40" i="5"/>
  <c r="Q40" i="5"/>
  <c r="R40" i="5"/>
  <c r="K47" i="5"/>
  <c r="R46" i="5"/>
  <c r="P40" i="5"/>
  <c r="O40" i="5"/>
  <c r="L38" i="5"/>
  <c r="Q39" i="5"/>
  <c r="O38" i="5"/>
  <c r="M37" i="5"/>
  <c r="P39" i="5"/>
  <c r="N38" i="5"/>
  <c r="L37" i="5"/>
  <c r="M39" i="5"/>
  <c r="P41" i="5"/>
  <c r="L39" i="5"/>
  <c r="O41" i="5"/>
  <c r="S38" i="5"/>
  <c r="O36" i="5"/>
  <c r="N41" i="5"/>
  <c r="R38" i="5"/>
  <c r="S37" i="5"/>
  <c r="R37" i="5"/>
  <c r="O46" i="5"/>
  <c r="Q37" i="5"/>
  <c r="N46" i="5"/>
  <c r="N36" i="5"/>
  <c r="M46" i="5"/>
  <c r="M41" i="5"/>
  <c r="S39" i="5"/>
  <c r="Q38" i="5"/>
  <c r="O37" i="5"/>
  <c r="M36" i="5"/>
  <c r="P37" i="5"/>
  <c r="N13" i="4"/>
  <c r="N17" i="4"/>
  <c r="N19" i="4"/>
  <c r="N11" i="4"/>
  <c r="M9" i="4"/>
  <c r="N16" i="4"/>
  <c r="N8" i="4"/>
  <c r="C75" i="5"/>
  <c r="L75" i="5" s="1"/>
  <c r="E75" i="5"/>
  <c r="N75" i="5" s="1"/>
  <c r="C74" i="5"/>
  <c r="L74" i="5" s="1"/>
  <c r="D74" i="5"/>
  <c r="M74" i="5" s="1"/>
  <c r="G74" i="5"/>
  <c r="P74" i="5" s="1"/>
  <c r="H74" i="5"/>
  <c r="Q74" i="5" s="1"/>
  <c r="I74" i="5"/>
  <c r="R74" i="5" s="1"/>
  <c r="I72" i="5"/>
  <c r="R72" i="5" s="1"/>
  <c r="C72" i="5"/>
  <c r="L72" i="5" s="1"/>
  <c r="D72" i="5"/>
  <c r="M72" i="5" s="1"/>
  <c r="G72" i="5"/>
  <c r="P72" i="5" s="1"/>
  <c r="K66" i="5"/>
  <c r="G69" i="5"/>
  <c r="P69" i="5" s="1"/>
  <c r="I70" i="5"/>
  <c r="R70" i="5" s="1"/>
  <c r="I75" i="5"/>
  <c r="R75" i="5" s="1"/>
  <c r="G79" i="5"/>
  <c r="P79" i="5" s="1"/>
  <c r="I80" i="5"/>
  <c r="R80" i="5" s="1"/>
  <c r="H69" i="5"/>
  <c r="Q69" i="5" s="1"/>
  <c r="J70" i="5"/>
  <c r="S70" i="5" s="1"/>
  <c r="J75" i="5"/>
  <c r="S75" i="5" s="1"/>
  <c r="H79" i="5"/>
  <c r="Q79" i="5" s="1"/>
  <c r="J80" i="5"/>
  <c r="S80" i="5" s="1"/>
  <c r="I67" i="5"/>
  <c r="R67" i="5" s="1"/>
  <c r="I69" i="5"/>
  <c r="R69" i="5" s="1"/>
  <c r="C71" i="5"/>
  <c r="L71" i="5" s="1"/>
  <c r="E72" i="5"/>
  <c r="N72" i="5" s="1"/>
  <c r="C76" i="5"/>
  <c r="L76" i="5" s="1"/>
  <c r="E77" i="5"/>
  <c r="N77" i="5" s="1"/>
  <c r="I79" i="5"/>
  <c r="R79" i="5" s="1"/>
  <c r="C81" i="5"/>
  <c r="L81" i="5" s="1"/>
  <c r="H67" i="5"/>
  <c r="Q67" i="5" s="1"/>
  <c r="H68" i="5"/>
  <c r="Q68" i="5" s="1"/>
  <c r="J69" i="5"/>
  <c r="S69" i="5" s="1"/>
  <c r="D71" i="5"/>
  <c r="M71" i="5" s="1"/>
  <c r="F72" i="5"/>
  <c r="O72" i="5" s="1"/>
  <c r="H73" i="5"/>
  <c r="Q73" i="5" s="1"/>
  <c r="J74" i="5"/>
  <c r="S74" i="5" s="1"/>
  <c r="D76" i="5"/>
  <c r="M76" i="5" s="1"/>
  <c r="F77" i="5"/>
  <c r="O77" i="5" s="1"/>
  <c r="H78" i="5"/>
  <c r="Q78" i="5" s="1"/>
  <c r="J79" i="5"/>
  <c r="S79" i="5" s="1"/>
  <c r="D81" i="5"/>
  <c r="M81" i="5" s="1"/>
  <c r="C68" i="5"/>
  <c r="L68" i="5" s="1"/>
  <c r="E69" i="5"/>
  <c r="N69" i="5" s="1"/>
  <c r="G70" i="5"/>
  <c r="P70" i="5" s="1"/>
  <c r="I71" i="5"/>
  <c r="R71" i="5" s="1"/>
  <c r="C73" i="5"/>
  <c r="L73" i="5" s="1"/>
  <c r="E74" i="5"/>
  <c r="N74" i="5" s="1"/>
  <c r="G75" i="5"/>
  <c r="P75" i="5" s="1"/>
  <c r="I76" i="5"/>
  <c r="R76" i="5" s="1"/>
  <c r="C78" i="5"/>
  <c r="L78" i="5" s="1"/>
  <c r="E79" i="5"/>
  <c r="N79" i="5" s="1"/>
  <c r="G80" i="5"/>
  <c r="P80" i="5" s="1"/>
  <c r="I81" i="5"/>
  <c r="R81" i="5" s="1"/>
  <c r="D70" i="5"/>
  <c r="M70" i="5" s="1"/>
  <c r="D75" i="5"/>
  <c r="M75" i="5" s="1"/>
  <c r="D80" i="5"/>
  <c r="M80" i="5" s="1"/>
  <c r="C69" i="5"/>
  <c r="L69" i="5" s="1"/>
  <c r="E70" i="5"/>
  <c r="N70" i="5" s="1"/>
  <c r="G71" i="5"/>
  <c r="P71" i="5" s="1"/>
  <c r="G76" i="5"/>
  <c r="P76" i="5" s="1"/>
  <c r="C79" i="5"/>
  <c r="L79" i="5" s="1"/>
  <c r="E80" i="5"/>
  <c r="N80" i="5" s="1"/>
  <c r="G81" i="5"/>
  <c r="P81" i="5" s="1"/>
  <c r="D69" i="5"/>
  <c r="M69" i="5" s="1"/>
  <c r="F70" i="5"/>
  <c r="O70" i="5" s="1"/>
  <c r="H71" i="5"/>
  <c r="Q71" i="5" s="1"/>
  <c r="F75" i="5"/>
  <c r="O75" i="5" s="1"/>
  <c r="H76" i="5"/>
  <c r="Q76" i="5" s="1"/>
  <c r="D79" i="5"/>
  <c r="M79" i="5" s="1"/>
  <c r="F80" i="5"/>
  <c r="O80" i="5" s="1"/>
  <c r="H81" i="5"/>
  <c r="Q81" i="5" s="1"/>
  <c r="D4" i="4"/>
  <c r="K4" i="4"/>
  <c r="L4" i="4"/>
  <c r="M4" i="4"/>
  <c r="B5" i="4"/>
  <c r="P28" i="4" s="1"/>
  <c r="I5" i="4"/>
  <c r="J5" i="4"/>
  <c r="U5" i="4"/>
  <c r="U28" i="4" s="1"/>
  <c r="B6" i="4"/>
  <c r="P29" i="4" s="1"/>
  <c r="O6" i="4"/>
  <c r="R6" i="4"/>
  <c r="R29" i="4" s="1"/>
  <c r="U6" i="4"/>
  <c r="U29" i="4" s="1"/>
  <c r="C7" i="4"/>
  <c r="D7" i="4"/>
  <c r="E7" i="4"/>
  <c r="F7" i="4"/>
  <c r="G7" i="4"/>
  <c r="H7" i="4"/>
  <c r="K7" i="4"/>
  <c r="L7" i="4"/>
  <c r="K89" i="5" s="1"/>
  <c r="U7" i="4"/>
  <c r="U30" i="4" s="1"/>
  <c r="C8" i="4"/>
  <c r="D8" i="4"/>
  <c r="E8" i="4"/>
  <c r="F8" i="4"/>
  <c r="G8" i="4"/>
  <c r="H8" i="4"/>
  <c r="K8" i="4"/>
  <c r="L8" i="4"/>
  <c r="K90" i="5" s="1"/>
  <c r="R90" i="5" s="1"/>
  <c r="M8" i="4"/>
  <c r="U8" i="4"/>
  <c r="U31" i="4" s="1"/>
  <c r="C9" i="4"/>
  <c r="D9" i="4"/>
  <c r="E9" i="4"/>
  <c r="F9" i="4"/>
  <c r="G9" i="4"/>
  <c r="H9" i="4"/>
  <c r="K9" i="4"/>
  <c r="L9" i="4"/>
  <c r="K91" i="5" s="1"/>
  <c r="Q91" i="5" s="1"/>
  <c r="U9" i="4"/>
  <c r="U32" i="4" s="1"/>
  <c r="C10" i="4"/>
  <c r="D10" i="4"/>
  <c r="E10" i="4"/>
  <c r="F10" i="4"/>
  <c r="G10" i="4"/>
  <c r="H10" i="4"/>
  <c r="K10" i="4"/>
  <c r="L10" i="4"/>
  <c r="K92" i="5" s="1"/>
  <c r="M10" i="4"/>
  <c r="U10" i="4"/>
  <c r="U33" i="4" s="1"/>
  <c r="C11" i="4"/>
  <c r="D11" i="4"/>
  <c r="E11" i="4"/>
  <c r="F11" i="4"/>
  <c r="G11" i="4"/>
  <c r="H11" i="4"/>
  <c r="K11" i="4"/>
  <c r="L11" i="4"/>
  <c r="K93" i="5" s="1"/>
  <c r="M93" i="5" s="1"/>
  <c r="M11" i="4"/>
  <c r="U11" i="4"/>
  <c r="U34" i="4" s="1"/>
  <c r="C12" i="4"/>
  <c r="D12" i="4"/>
  <c r="E12" i="4"/>
  <c r="F12" i="4"/>
  <c r="G12" i="4"/>
  <c r="H12" i="4"/>
  <c r="I12" i="4"/>
  <c r="J12" i="4"/>
  <c r="K12" i="4"/>
  <c r="L12" i="4"/>
  <c r="K94" i="5" s="1"/>
  <c r="S94" i="5" s="1"/>
  <c r="M12" i="4"/>
  <c r="U12" i="4"/>
  <c r="U35" i="4" s="1"/>
  <c r="C13" i="4"/>
  <c r="D13" i="4"/>
  <c r="E13" i="4"/>
  <c r="F13" i="4"/>
  <c r="G13" i="4"/>
  <c r="H13" i="4"/>
  <c r="I13" i="4"/>
  <c r="J13" i="4"/>
  <c r="K13" i="4"/>
  <c r="L13" i="4"/>
  <c r="K95" i="5" s="1"/>
  <c r="M13" i="4"/>
  <c r="U13" i="4"/>
  <c r="U36" i="4" s="1"/>
  <c r="C14" i="4"/>
  <c r="D14" i="4"/>
  <c r="E14" i="4"/>
  <c r="F14" i="4"/>
  <c r="G14" i="4"/>
  <c r="H14" i="4"/>
  <c r="K14" i="4"/>
  <c r="L14" i="4"/>
  <c r="K96" i="5" s="1"/>
  <c r="L96" i="5" s="1"/>
  <c r="M14" i="4"/>
  <c r="U14" i="4"/>
  <c r="U37" i="4" s="1"/>
  <c r="C15" i="4"/>
  <c r="D15" i="4"/>
  <c r="E15" i="4"/>
  <c r="F15" i="4"/>
  <c r="G15" i="4"/>
  <c r="H15" i="4"/>
  <c r="I15" i="4"/>
  <c r="J15" i="4"/>
  <c r="K15" i="4"/>
  <c r="L15" i="4"/>
  <c r="K97" i="5" s="1"/>
  <c r="M97" i="5" s="1"/>
  <c r="M15" i="4"/>
  <c r="U15" i="4"/>
  <c r="U38" i="4" s="1"/>
  <c r="C16" i="4"/>
  <c r="D16" i="4"/>
  <c r="E16" i="4"/>
  <c r="F16" i="4"/>
  <c r="G16" i="4"/>
  <c r="H16" i="4"/>
  <c r="K16" i="4"/>
  <c r="L16" i="4"/>
  <c r="K98" i="5" s="1"/>
  <c r="P98" i="5" s="1"/>
  <c r="M16" i="4"/>
  <c r="U16" i="4"/>
  <c r="U39" i="4" s="1"/>
  <c r="C17" i="4"/>
  <c r="D17" i="4"/>
  <c r="E17" i="4"/>
  <c r="F17" i="4"/>
  <c r="G17" i="4"/>
  <c r="H17" i="4"/>
  <c r="K17" i="4"/>
  <c r="L17" i="4"/>
  <c r="K99" i="5" s="1"/>
  <c r="O99" i="5" s="1"/>
  <c r="M17" i="4"/>
  <c r="U17" i="4"/>
  <c r="U40" i="4" s="1"/>
  <c r="B18" i="4"/>
  <c r="P41" i="4" s="1"/>
  <c r="C18" i="4"/>
  <c r="D18" i="4"/>
  <c r="E18" i="4"/>
  <c r="F18" i="4"/>
  <c r="I18" i="4"/>
  <c r="J18" i="4"/>
  <c r="K18" i="4"/>
  <c r="L18" i="4"/>
  <c r="K100" i="5" s="1"/>
  <c r="M18" i="4"/>
  <c r="U18" i="4"/>
  <c r="U41" i="4" s="1"/>
  <c r="B19" i="4"/>
  <c r="P42" i="4" s="1"/>
  <c r="C19" i="4"/>
  <c r="D19" i="4"/>
  <c r="E19" i="4"/>
  <c r="F19" i="4"/>
  <c r="I19" i="4"/>
  <c r="J19" i="4"/>
  <c r="K19" i="4"/>
  <c r="L19" i="4"/>
  <c r="K101" i="5" s="1"/>
  <c r="M19" i="4"/>
  <c r="U19" i="4"/>
  <c r="U42" i="4" s="1"/>
  <c r="C20" i="4"/>
  <c r="D20" i="4"/>
  <c r="E20" i="4"/>
  <c r="F20" i="4"/>
  <c r="G20" i="4"/>
  <c r="H20" i="4"/>
  <c r="K20" i="4"/>
  <c r="L20" i="4"/>
  <c r="K102" i="5" s="1"/>
  <c r="Q102" i="5" s="1"/>
  <c r="M20" i="4"/>
  <c r="N20" i="4"/>
  <c r="U20" i="4"/>
  <c r="U43" i="4" s="1"/>
  <c r="C21" i="4"/>
  <c r="D21" i="4"/>
  <c r="E21" i="4"/>
  <c r="F21" i="4"/>
  <c r="I21" i="4"/>
  <c r="J21" i="4"/>
  <c r="K21" i="4"/>
  <c r="L21" i="4"/>
  <c r="K103" i="5" s="1"/>
  <c r="M21" i="4"/>
  <c r="N21" i="4"/>
  <c r="O21" i="4"/>
  <c r="K127" i="5" s="1"/>
  <c r="N127" i="5" s="1"/>
  <c r="U21" i="4"/>
  <c r="U44" i="4" s="1"/>
  <c r="R22" i="4"/>
  <c r="T22" i="4"/>
  <c r="T45" i="4" s="1"/>
  <c r="U22" i="4"/>
  <c r="U45" i="4" s="1"/>
  <c r="R23" i="4"/>
  <c r="T23" i="4"/>
  <c r="T46" i="4" s="1"/>
  <c r="U23" i="4"/>
  <c r="U46" i="4" s="1"/>
  <c r="C24" i="4"/>
  <c r="D24" i="4"/>
  <c r="G24" i="4"/>
  <c r="H24" i="4"/>
  <c r="I24" i="4"/>
  <c r="J24" i="4"/>
  <c r="K24" i="4"/>
  <c r="L24" i="4"/>
  <c r="L67" i="2"/>
  <c r="K67" i="2"/>
  <c r="L64" i="2"/>
  <c r="L63" i="2"/>
  <c r="L62" i="2"/>
  <c r="L61" i="2"/>
  <c r="K61" i="2"/>
  <c r="L60" i="2"/>
  <c r="L59" i="2"/>
  <c r="K59" i="2"/>
  <c r="L58" i="2"/>
  <c r="K58" i="2"/>
  <c r="L57" i="2"/>
  <c r="K57" i="2"/>
  <c r="L56" i="2"/>
  <c r="K56" i="2"/>
  <c r="A56" i="2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L55" i="2"/>
  <c r="K55" i="2"/>
  <c r="A55" i="2"/>
  <c r="L54" i="2"/>
  <c r="K54" i="2"/>
  <c r="I51" i="2"/>
  <c r="K50" i="2"/>
  <c r="K48" i="2"/>
  <c r="J47" i="2"/>
  <c r="C46" i="2"/>
  <c r="E45" i="2"/>
  <c r="K44" i="2"/>
  <c r="M44" i="2" s="1"/>
  <c r="K42" i="2"/>
  <c r="K41" i="2"/>
  <c r="M41" i="2" s="1"/>
  <c r="K40" i="2"/>
  <c r="M40" i="2" s="1"/>
  <c r="K39" i="2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K38" i="2"/>
  <c r="A38" i="2"/>
  <c r="K37" i="2"/>
  <c r="J34" i="2"/>
  <c r="I34" i="2"/>
  <c r="H34" i="2"/>
  <c r="G34" i="2"/>
  <c r="F34" i="2"/>
  <c r="E34" i="2"/>
  <c r="D34" i="2"/>
  <c r="C34" i="2"/>
  <c r="K33" i="2"/>
  <c r="L33" i="2" s="1"/>
  <c r="J32" i="2"/>
  <c r="J49" i="2" s="1"/>
  <c r="I32" i="2"/>
  <c r="H32" i="2"/>
  <c r="G32" i="2"/>
  <c r="F32" i="2"/>
  <c r="E32" i="2"/>
  <c r="D32" i="2"/>
  <c r="C32" i="2"/>
  <c r="K31" i="2"/>
  <c r="L31" i="2" s="1"/>
  <c r="J30" i="2"/>
  <c r="I30" i="2"/>
  <c r="H30" i="2"/>
  <c r="G30" i="2"/>
  <c r="F30" i="2"/>
  <c r="E30" i="2"/>
  <c r="D30" i="2"/>
  <c r="C30" i="2"/>
  <c r="J29" i="2"/>
  <c r="I29" i="2"/>
  <c r="H29" i="2"/>
  <c r="G29" i="2"/>
  <c r="F29" i="2"/>
  <c r="E29" i="2"/>
  <c r="D29" i="2"/>
  <c r="C29" i="2"/>
  <c r="J28" i="2"/>
  <c r="I28" i="2"/>
  <c r="H28" i="2"/>
  <c r="G28" i="2"/>
  <c r="F28" i="2"/>
  <c r="E28" i="2"/>
  <c r="D28" i="2"/>
  <c r="C28" i="2"/>
  <c r="K27" i="2"/>
  <c r="L27" i="2" s="1"/>
  <c r="J26" i="2"/>
  <c r="I26" i="2"/>
  <c r="I43" i="2" s="1"/>
  <c r="H26" i="2"/>
  <c r="G26" i="2"/>
  <c r="F26" i="2"/>
  <c r="E26" i="2"/>
  <c r="D26" i="2"/>
  <c r="C26" i="2"/>
  <c r="L25" i="2"/>
  <c r="K25" i="2"/>
  <c r="K24" i="2"/>
  <c r="L24" i="2" s="1"/>
  <c r="K23" i="2"/>
  <c r="L23" i="2" s="1"/>
  <c r="K22" i="2"/>
  <c r="L22" i="2" s="1"/>
  <c r="K21" i="2"/>
  <c r="L21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K20" i="2"/>
  <c r="L20" i="2" s="1"/>
  <c r="L17" i="2"/>
  <c r="K17" i="2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L10" i="2"/>
  <c r="K10" i="2"/>
  <c r="K9" i="2"/>
  <c r="L9" i="2" s="1"/>
  <c r="K8" i="2"/>
  <c r="L8" i="2" s="1"/>
  <c r="K7" i="2"/>
  <c r="L7" i="2" s="1"/>
  <c r="K6" i="2"/>
  <c r="L6" i="2" s="1"/>
  <c r="K5" i="2"/>
  <c r="L5" i="2" s="1"/>
  <c r="K4" i="2"/>
  <c r="L4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K3" i="2"/>
  <c r="L3" i="2" s="1"/>
  <c r="L68" i="2"/>
  <c r="L66" i="2"/>
  <c r="L65" i="2"/>
  <c r="K30" i="2" l="1"/>
  <c r="L30" i="2" s="1"/>
  <c r="K29" i="2"/>
  <c r="L29" i="2" s="1"/>
  <c r="M54" i="2"/>
  <c r="M55" i="2"/>
  <c r="M59" i="2"/>
  <c r="M61" i="2"/>
  <c r="M67" i="2"/>
  <c r="T68" i="5"/>
  <c r="T78" i="5"/>
  <c r="Q82" i="5"/>
  <c r="E9" i="5" s="1"/>
  <c r="T79" i="5"/>
  <c r="T81" i="5"/>
  <c r="T76" i="5"/>
  <c r="R82" i="5"/>
  <c r="E5" i="5" s="1"/>
  <c r="T80" i="5"/>
  <c r="T67" i="5"/>
  <c r="T70" i="5"/>
  <c r="T69" i="5"/>
  <c r="L82" i="5"/>
  <c r="E11" i="5" s="1"/>
  <c r="T73" i="5"/>
  <c r="S82" i="5"/>
  <c r="E10" i="5" s="1"/>
  <c r="N82" i="5"/>
  <c r="E6" i="5" s="1"/>
  <c r="O82" i="5"/>
  <c r="E7" i="5" s="1"/>
  <c r="T71" i="5"/>
  <c r="T77" i="5"/>
  <c r="T33" i="5"/>
  <c r="N18" i="4"/>
  <c r="T44" i="5"/>
  <c r="T45" i="5"/>
  <c r="T34" i="5"/>
  <c r="J62" i="2"/>
  <c r="T42" i="5"/>
  <c r="T32" i="5"/>
  <c r="M48" i="2"/>
  <c r="T35" i="5"/>
  <c r="I62" i="2"/>
  <c r="M38" i="2"/>
  <c r="T41" i="5"/>
  <c r="D63" i="2"/>
  <c r="P47" i="5"/>
  <c r="C8" i="5" s="1"/>
  <c r="T40" i="5"/>
  <c r="C47" i="2"/>
  <c r="M56" i="2"/>
  <c r="Q47" i="5"/>
  <c r="C9" i="5" s="1"/>
  <c r="T46" i="5"/>
  <c r="M47" i="5"/>
  <c r="C4" i="5" s="1"/>
  <c r="T36" i="5"/>
  <c r="R47" i="5"/>
  <c r="C5" i="5" s="1"/>
  <c r="T37" i="5"/>
  <c r="O47" i="5"/>
  <c r="C7" i="5" s="1"/>
  <c r="S47" i="5"/>
  <c r="C10" i="5" s="1"/>
  <c r="T38" i="5"/>
  <c r="E68" i="2"/>
  <c r="O93" i="5"/>
  <c r="T39" i="5"/>
  <c r="N47" i="5"/>
  <c r="C6" i="5" s="1"/>
  <c r="L47" i="5"/>
  <c r="C11" i="5" s="1"/>
  <c r="N15" i="4"/>
  <c r="O10" i="4"/>
  <c r="K116" i="5" s="1"/>
  <c r="N116" i="5" s="1"/>
  <c r="R16" i="4"/>
  <c r="AB16" i="4" s="1"/>
  <c r="N9" i="4"/>
  <c r="O9" i="4"/>
  <c r="K115" i="5" s="1"/>
  <c r="N115" i="5" s="1"/>
  <c r="D62" i="2"/>
  <c r="M7" i="4"/>
  <c r="E62" i="2"/>
  <c r="H62" i="2"/>
  <c r="J63" i="2"/>
  <c r="C68" i="2"/>
  <c r="M37" i="2"/>
  <c r="Q99" i="5"/>
  <c r="M99" i="5"/>
  <c r="F68" i="2"/>
  <c r="H51" i="2"/>
  <c r="P99" i="5"/>
  <c r="E51" i="2"/>
  <c r="M57" i="2"/>
  <c r="N93" i="5"/>
  <c r="M50" i="2"/>
  <c r="G60" i="2"/>
  <c r="L127" i="5"/>
  <c r="N102" i="5"/>
  <c r="O15" i="4"/>
  <c r="K121" i="5" s="1"/>
  <c r="L121" i="5" s="1"/>
  <c r="M42" i="2"/>
  <c r="R99" i="5"/>
  <c r="C43" i="2"/>
  <c r="T6" i="4"/>
  <c r="T29" i="4" s="1"/>
  <c r="J60" i="2"/>
  <c r="G43" i="2"/>
  <c r="N97" i="5"/>
  <c r="E46" i="2"/>
  <c r="H68" i="2"/>
  <c r="H43" i="2"/>
  <c r="M58" i="2"/>
  <c r="N12" i="4"/>
  <c r="N10" i="4"/>
  <c r="P93" i="5"/>
  <c r="I60" i="2"/>
  <c r="F43" i="2"/>
  <c r="Q94" i="5"/>
  <c r="AB23" i="4"/>
  <c r="R46" i="4"/>
  <c r="S90" i="5"/>
  <c r="M90" i="5"/>
  <c r="L90" i="5"/>
  <c r="O102" i="5"/>
  <c r="M94" i="5"/>
  <c r="L94" i="5"/>
  <c r="D64" i="2"/>
  <c r="O92" i="5"/>
  <c r="P92" i="5"/>
  <c r="Q92" i="5"/>
  <c r="G46" i="2"/>
  <c r="Z22" i="4"/>
  <c r="R45" i="4"/>
  <c r="AB6" i="4"/>
  <c r="M127" i="5"/>
  <c r="M92" i="5"/>
  <c r="S92" i="5"/>
  <c r="R92" i="5"/>
  <c r="M96" i="5"/>
  <c r="Q96" i="5"/>
  <c r="P96" i="5"/>
  <c r="O96" i="5"/>
  <c r="N96" i="5"/>
  <c r="S96" i="5"/>
  <c r="R96" i="5"/>
  <c r="E49" i="2"/>
  <c r="F64" i="2"/>
  <c r="F49" i="2"/>
  <c r="M39" i="2"/>
  <c r="J46" i="2"/>
  <c r="S102" i="5"/>
  <c r="P102" i="5"/>
  <c r="M102" i="5"/>
  <c r="L102" i="5"/>
  <c r="M89" i="5"/>
  <c r="R89" i="5"/>
  <c r="L89" i="5"/>
  <c r="AA6" i="4"/>
  <c r="K104" i="5"/>
  <c r="R94" i="5"/>
  <c r="O89" i="5"/>
  <c r="N90" i="5"/>
  <c r="Q98" i="5"/>
  <c r="R98" i="5"/>
  <c r="M98" i="5"/>
  <c r="L98" i="5"/>
  <c r="S98" i="5"/>
  <c r="Z6" i="4"/>
  <c r="O94" i="5"/>
  <c r="Q90" i="5"/>
  <c r="O90" i="5"/>
  <c r="C49" i="2"/>
  <c r="D49" i="2"/>
  <c r="O97" i="5"/>
  <c r="R97" i="5"/>
  <c r="L97" i="5"/>
  <c r="S97" i="5"/>
  <c r="Q97" i="5"/>
  <c r="P97" i="5"/>
  <c r="S95" i="5"/>
  <c r="P95" i="5"/>
  <c r="M95" i="5"/>
  <c r="L95" i="5"/>
  <c r="R95" i="5"/>
  <c r="O95" i="5"/>
  <c r="Q95" i="5"/>
  <c r="N95" i="5"/>
  <c r="M91" i="5"/>
  <c r="P91" i="5"/>
  <c r="S91" i="5"/>
  <c r="R91" i="5"/>
  <c r="O91" i="5"/>
  <c r="N91" i="5"/>
  <c r="Q89" i="5"/>
  <c r="N92" i="5"/>
  <c r="S89" i="5"/>
  <c r="D60" i="2"/>
  <c r="P127" i="5"/>
  <c r="Q127" i="5"/>
  <c r="R127" i="5"/>
  <c r="L91" i="5"/>
  <c r="R102" i="5"/>
  <c r="N94" i="5"/>
  <c r="S127" i="5"/>
  <c r="G64" i="2"/>
  <c r="G49" i="2"/>
  <c r="G63" i="2"/>
  <c r="I64" i="2"/>
  <c r="J68" i="2"/>
  <c r="S99" i="5"/>
  <c r="N99" i="5"/>
  <c r="L99" i="5"/>
  <c r="L92" i="5"/>
  <c r="H64" i="2"/>
  <c r="H49" i="2"/>
  <c r="I68" i="2"/>
  <c r="E60" i="2"/>
  <c r="F45" i="2"/>
  <c r="H63" i="2"/>
  <c r="J64" i="2"/>
  <c r="Q93" i="5"/>
  <c r="R93" i="5"/>
  <c r="N98" i="5"/>
  <c r="N89" i="5"/>
  <c r="L93" i="5"/>
  <c r="S93" i="5"/>
  <c r="F60" i="2"/>
  <c r="G45" i="2"/>
  <c r="I63" i="2"/>
  <c r="O98" i="5"/>
  <c r="P94" i="5"/>
  <c r="O127" i="5"/>
  <c r="P89" i="5"/>
  <c r="P90" i="5"/>
  <c r="T75" i="5"/>
  <c r="P82" i="5"/>
  <c r="E8" i="5" s="1"/>
  <c r="T74" i="5"/>
  <c r="T72" i="5"/>
  <c r="M82" i="5"/>
  <c r="E4" i="5" s="1"/>
  <c r="AA23" i="4"/>
  <c r="Z23" i="4"/>
  <c r="AB22" i="4"/>
  <c r="AA22" i="4"/>
  <c r="I66" i="2"/>
  <c r="C66" i="2"/>
  <c r="D68" i="2"/>
  <c r="J66" i="2"/>
  <c r="J65" i="2"/>
  <c r="H65" i="2"/>
  <c r="G65" i="2"/>
  <c r="F65" i="2"/>
  <c r="E65" i="2"/>
  <c r="D65" i="2"/>
  <c r="C65" i="2"/>
  <c r="I65" i="2"/>
  <c r="G68" i="2"/>
  <c r="H47" i="2"/>
  <c r="K28" i="2"/>
  <c r="L28" i="2" s="1"/>
  <c r="K34" i="2"/>
  <c r="L34" i="2" s="1"/>
  <c r="H45" i="2"/>
  <c r="F46" i="2"/>
  <c r="D47" i="2"/>
  <c r="I49" i="2"/>
  <c r="D51" i="2"/>
  <c r="F62" i="2"/>
  <c r="E63" i="2"/>
  <c r="E47" i="2"/>
  <c r="G62" i="2"/>
  <c r="E64" i="2"/>
  <c r="K26" i="2"/>
  <c r="L26" i="2" s="1"/>
  <c r="K32" i="2"/>
  <c r="L32" i="2" s="1"/>
  <c r="F63" i="2"/>
  <c r="D43" i="2"/>
  <c r="J45" i="2"/>
  <c r="H46" i="2"/>
  <c r="F47" i="2"/>
  <c r="F51" i="2"/>
  <c r="I45" i="2"/>
  <c r="E43" i="2"/>
  <c r="I46" i="2"/>
  <c r="G47" i="2"/>
  <c r="G51" i="2"/>
  <c r="D66" i="2"/>
  <c r="E66" i="2"/>
  <c r="F66" i="2"/>
  <c r="G66" i="2"/>
  <c r="D46" i="2"/>
  <c r="H66" i="2"/>
  <c r="D45" i="2"/>
  <c r="T82" i="5" l="1"/>
  <c r="E12" i="5"/>
  <c r="R21" i="4"/>
  <c r="Z21" i="4" s="1"/>
  <c r="T7" i="4"/>
  <c r="T30" i="4" s="1"/>
  <c r="T8" i="4"/>
  <c r="T31" i="4" s="1"/>
  <c r="R10" i="4"/>
  <c r="T11" i="4"/>
  <c r="T34" i="4" s="1"/>
  <c r="T47" i="5"/>
  <c r="C12" i="5"/>
  <c r="K60" i="2"/>
  <c r="M60" i="2" s="1"/>
  <c r="M116" i="5"/>
  <c r="S116" i="5"/>
  <c r="Q115" i="5"/>
  <c r="O115" i="5"/>
  <c r="O116" i="5"/>
  <c r="P115" i="5"/>
  <c r="L116" i="5"/>
  <c r="M121" i="5"/>
  <c r="R115" i="5"/>
  <c r="S115" i="5"/>
  <c r="L115" i="5"/>
  <c r="Q121" i="5"/>
  <c r="M115" i="5"/>
  <c r="S121" i="5"/>
  <c r="P116" i="5"/>
  <c r="Q116" i="5"/>
  <c r="R116" i="5"/>
  <c r="R121" i="5"/>
  <c r="P104" i="5"/>
  <c r="G8" i="5" s="1"/>
  <c r="H8" i="5" s="1"/>
  <c r="T96" i="5"/>
  <c r="Q104" i="5"/>
  <c r="G9" i="5" s="1"/>
  <c r="H9" i="5" s="1"/>
  <c r="T92" i="5"/>
  <c r="F24" i="4"/>
  <c r="T91" i="5"/>
  <c r="P121" i="5"/>
  <c r="R9" i="4"/>
  <c r="T12" i="4"/>
  <c r="T35" i="4" s="1"/>
  <c r="O12" i="4"/>
  <c r="K118" i="5" s="1"/>
  <c r="T99" i="5"/>
  <c r="N121" i="5"/>
  <c r="O121" i="5"/>
  <c r="S104" i="5"/>
  <c r="G10" i="5" s="1"/>
  <c r="H10" i="5" s="1"/>
  <c r="T127" i="5"/>
  <c r="O104" i="5"/>
  <c r="G7" i="5" s="1"/>
  <c r="H7" i="5" s="1"/>
  <c r="O8" i="4"/>
  <c r="K114" i="5" s="1"/>
  <c r="R8" i="4"/>
  <c r="O24" i="4"/>
  <c r="O16" i="4"/>
  <c r="K122" i="5" s="1"/>
  <c r="O122" i="5" s="1"/>
  <c r="N104" i="5"/>
  <c r="G6" i="5" s="1"/>
  <c r="H6" i="5" s="1"/>
  <c r="O17" i="4"/>
  <c r="K123" i="5" s="1"/>
  <c r="R17" i="4"/>
  <c r="K64" i="2"/>
  <c r="M64" i="2" s="1"/>
  <c r="T93" i="5"/>
  <c r="T97" i="5"/>
  <c r="O11" i="4"/>
  <c r="K117" i="5" s="1"/>
  <c r="R11" i="4"/>
  <c r="N7" i="4"/>
  <c r="R15" i="4"/>
  <c r="O13" i="4"/>
  <c r="K119" i="5" s="1"/>
  <c r="R44" i="4"/>
  <c r="R39" i="4"/>
  <c r="Z16" i="4"/>
  <c r="AA16" i="4"/>
  <c r="T95" i="5"/>
  <c r="AB21" i="4"/>
  <c r="O14" i="4"/>
  <c r="K120" i="5" s="1"/>
  <c r="O18" i="4"/>
  <c r="K124" i="5" s="1"/>
  <c r="AA21" i="4"/>
  <c r="K49" i="2"/>
  <c r="M49" i="2" s="1"/>
  <c r="M104" i="5"/>
  <c r="G4" i="5" s="1"/>
  <c r="H4" i="5" s="1"/>
  <c r="T90" i="5"/>
  <c r="T102" i="5"/>
  <c r="O7" i="4"/>
  <c r="K113" i="5" s="1"/>
  <c r="K43" i="2"/>
  <c r="M43" i="2" s="1"/>
  <c r="O19" i="4"/>
  <c r="K125" i="5" s="1"/>
  <c r="K46" i="2"/>
  <c r="M46" i="2" s="1"/>
  <c r="K63" i="2"/>
  <c r="M63" i="2" s="1"/>
  <c r="L104" i="5"/>
  <c r="G11" i="5" s="1"/>
  <c r="H11" i="5" s="1"/>
  <c r="O20" i="4"/>
  <c r="K126" i="5" s="1"/>
  <c r="R20" i="4"/>
  <c r="K62" i="2"/>
  <c r="M62" i="2" s="1"/>
  <c r="T89" i="5"/>
  <c r="K68" i="2"/>
  <c r="M68" i="2" s="1"/>
  <c r="T98" i="5"/>
  <c r="K65" i="2"/>
  <c r="M65" i="2" s="1"/>
  <c r="T94" i="5"/>
  <c r="R104" i="5"/>
  <c r="G5" i="5" s="1"/>
  <c r="H5" i="5" s="1"/>
  <c r="K47" i="2"/>
  <c r="M47" i="2" s="1"/>
  <c r="K66" i="2"/>
  <c r="M66" i="2" s="1"/>
  <c r="K51" i="2"/>
  <c r="M51" i="2" s="1"/>
  <c r="K45" i="2"/>
  <c r="M45" i="2" s="1"/>
  <c r="T10" i="4" l="1"/>
  <c r="T33" i="4" s="1"/>
  <c r="T20" i="4"/>
  <c r="T43" i="4" s="1"/>
  <c r="T15" i="4"/>
  <c r="T38" i="4" s="1"/>
  <c r="T17" i="4"/>
  <c r="T40" i="4" s="1"/>
  <c r="T21" i="4"/>
  <c r="T44" i="4" s="1"/>
  <c r="T16" i="4"/>
  <c r="T39" i="4" s="1"/>
  <c r="R33" i="4"/>
  <c r="Z10" i="4"/>
  <c r="AA10" i="4"/>
  <c r="AB10" i="4"/>
  <c r="T9" i="4"/>
  <c r="T32" i="4" s="1"/>
  <c r="N122" i="5"/>
  <c r="M122" i="5"/>
  <c r="R12" i="4"/>
  <c r="AB12" i="4" s="1"/>
  <c r="T115" i="5"/>
  <c r="S122" i="5"/>
  <c r="T116" i="5"/>
  <c r="L122" i="5"/>
  <c r="P122" i="5"/>
  <c r="T121" i="5"/>
  <c r="AA9" i="4"/>
  <c r="Z9" i="4"/>
  <c r="AB9" i="4"/>
  <c r="R32" i="4"/>
  <c r="M123" i="5"/>
  <c r="S123" i="5"/>
  <c r="Q123" i="5"/>
  <c r="N123" i="5"/>
  <c r="R123" i="5"/>
  <c r="L123" i="5"/>
  <c r="O123" i="5"/>
  <c r="P123" i="5"/>
  <c r="AA17" i="4"/>
  <c r="AB17" i="4"/>
  <c r="R40" i="4"/>
  <c r="Z17" i="4"/>
  <c r="L114" i="5"/>
  <c r="Q114" i="5"/>
  <c r="M114" i="5"/>
  <c r="S114" i="5"/>
  <c r="R114" i="5"/>
  <c r="N114" i="5"/>
  <c r="O114" i="5"/>
  <c r="P114" i="5"/>
  <c r="Z8" i="4"/>
  <c r="AB8" i="4"/>
  <c r="AA8" i="4"/>
  <c r="R31" i="4"/>
  <c r="Q122" i="5"/>
  <c r="R122" i="5"/>
  <c r="R118" i="5"/>
  <c r="L118" i="5"/>
  <c r="P118" i="5"/>
  <c r="S118" i="5"/>
  <c r="M118" i="5"/>
  <c r="O118" i="5"/>
  <c r="Q118" i="5"/>
  <c r="N118" i="5"/>
  <c r="P113" i="5"/>
  <c r="R113" i="5"/>
  <c r="O113" i="5"/>
  <c r="L113" i="5"/>
  <c r="N113" i="5"/>
  <c r="S113" i="5"/>
  <c r="Q113" i="5"/>
  <c r="M113" i="5"/>
  <c r="K128" i="5"/>
  <c r="T14" i="4"/>
  <c r="T37" i="4" s="1"/>
  <c r="R14" i="4"/>
  <c r="G12" i="5"/>
  <c r="M117" i="5"/>
  <c r="R117" i="5"/>
  <c r="P117" i="5"/>
  <c r="O117" i="5"/>
  <c r="L117" i="5"/>
  <c r="N117" i="5"/>
  <c r="S117" i="5"/>
  <c r="Q117" i="5"/>
  <c r="T19" i="4"/>
  <c r="T42" i="4" s="1"/>
  <c r="R19" i="4"/>
  <c r="R7" i="4"/>
  <c r="R124" i="5"/>
  <c r="Q124" i="5"/>
  <c r="S124" i="5"/>
  <c r="P124" i="5"/>
  <c r="M124" i="5"/>
  <c r="L124" i="5"/>
  <c r="O124" i="5"/>
  <c r="N124" i="5"/>
  <c r="L119" i="5"/>
  <c r="R119" i="5"/>
  <c r="Q119" i="5"/>
  <c r="O119" i="5"/>
  <c r="S119" i="5"/>
  <c r="P119" i="5"/>
  <c r="N119" i="5"/>
  <c r="M119" i="5"/>
  <c r="H12" i="5"/>
  <c r="T18" i="4"/>
  <c r="T41" i="4" s="1"/>
  <c r="R18" i="4"/>
  <c r="AB20" i="4"/>
  <c r="Z20" i="4"/>
  <c r="AA20" i="4"/>
  <c r="R43" i="4"/>
  <c r="L126" i="5"/>
  <c r="M126" i="5"/>
  <c r="N126" i="5"/>
  <c r="Q126" i="5"/>
  <c r="S126" i="5"/>
  <c r="P126" i="5"/>
  <c r="O126" i="5"/>
  <c r="R126" i="5"/>
  <c r="Q120" i="5"/>
  <c r="S120" i="5"/>
  <c r="L120" i="5"/>
  <c r="N120" i="5"/>
  <c r="P120" i="5"/>
  <c r="M120" i="5"/>
  <c r="R120" i="5"/>
  <c r="O120" i="5"/>
  <c r="T13" i="4"/>
  <c r="T36" i="4" s="1"/>
  <c r="R13" i="4"/>
  <c r="AA11" i="4"/>
  <c r="R34" i="4"/>
  <c r="Z11" i="4"/>
  <c r="AB11" i="4"/>
  <c r="AB15" i="4"/>
  <c r="R38" i="4"/>
  <c r="AA15" i="4"/>
  <c r="Z15" i="4"/>
  <c r="P125" i="5"/>
  <c r="M125" i="5"/>
  <c r="N125" i="5"/>
  <c r="L125" i="5"/>
  <c r="S125" i="5"/>
  <c r="O125" i="5"/>
  <c r="R125" i="5"/>
  <c r="Q125" i="5"/>
  <c r="T104" i="5"/>
  <c r="AA12" i="4" l="1"/>
  <c r="Z12" i="4"/>
  <c r="R35" i="4"/>
  <c r="T122" i="5"/>
  <c r="T118" i="5"/>
  <c r="T123" i="5"/>
  <c r="T114" i="5"/>
  <c r="M128" i="5"/>
  <c r="M130" i="5" s="1"/>
  <c r="I4" i="5" s="1"/>
  <c r="T119" i="5"/>
  <c r="T120" i="5"/>
  <c r="Z7" i="4"/>
  <c r="AA7" i="4"/>
  <c r="R30" i="4"/>
  <c r="AB7" i="4"/>
  <c r="T117" i="5"/>
  <c r="O128" i="5"/>
  <c r="O130" i="5" s="1"/>
  <c r="I7" i="5" s="1"/>
  <c r="J7" i="5" s="1"/>
  <c r="AA13" i="4"/>
  <c r="Z13" i="4"/>
  <c r="R36" i="4"/>
  <c r="AB13" i="4"/>
  <c r="S128" i="5"/>
  <c r="S130" i="5" s="1"/>
  <c r="I10" i="5" s="1"/>
  <c r="J10" i="5" s="1"/>
  <c r="Z14" i="4"/>
  <c r="AA14" i="4"/>
  <c r="AB14" i="4"/>
  <c r="R37" i="4"/>
  <c r="R42" i="4"/>
  <c r="Z19" i="4"/>
  <c r="AB19" i="4"/>
  <c r="AA19" i="4"/>
  <c r="R128" i="5"/>
  <c r="R130" i="5" s="1"/>
  <c r="I5" i="5" s="1"/>
  <c r="J5" i="5" s="1"/>
  <c r="AA18" i="4"/>
  <c r="R41" i="4"/>
  <c r="AB18" i="4"/>
  <c r="Z18" i="4"/>
  <c r="Q128" i="5"/>
  <c r="Q130" i="5" s="1"/>
  <c r="I9" i="5" s="1"/>
  <c r="J9" i="5" s="1"/>
  <c r="N128" i="5"/>
  <c r="N130" i="5" s="1"/>
  <c r="I6" i="5" s="1"/>
  <c r="J6" i="5" s="1"/>
  <c r="L128" i="5"/>
  <c r="L130" i="5" s="1"/>
  <c r="I11" i="5" s="1"/>
  <c r="J11" i="5" s="1"/>
  <c r="T113" i="5"/>
  <c r="T126" i="5"/>
  <c r="T125" i="5"/>
  <c r="T124" i="5"/>
  <c r="P128" i="5"/>
  <c r="P130" i="5" s="1"/>
  <c r="I8" i="5" s="1"/>
  <c r="J8" i="5" s="1"/>
  <c r="T128" i="5" l="1"/>
  <c r="J4" i="5"/>
  <c r="I12" i="5"/>
  <c r="J12" i="5" s="1"/>
  <c r="P5" i="4" l="1"/>
  <c r="M5" i="4"/>
  <c r="M24" i="4"/>
  <c r="T24" i="4" l="1"/>
  <c r="T47" i="4" s="1"/>
  <c r="P24" i="4"/>
  <c r="R5" i="4"/>
  <c r="R28" i="4" s="1"/>
  <c r="N5" i="4"/>
  <c r="N24" i="4" s="1"/>
  <c r="Z5" i="4" l="1"/>
  <c r="T5" i="4"/>
  <c r="T28" i="4" s="1"/>
  <c r="J14" i="5"/>
  <c r="R24" i="4"/>
  <c r="AA24" i="4" s="1"/>
  <c r="AA25" i="4" s="1"/>
  <c r="AB5" i="4"/>
  <c r="AA5" i="4"/>
  <c r="Z24" i="4" l="1"/>
  <c r="Z25" i="4" s="1"/>
  <c r="AB24" i="4"/>
  <c r="AB25" i="4" s="1"/>
  <c r="R47" i="4"/>
  <c r="U24" i="4"/>
  <c r="U47" i="4" s="1"/>
</calcChain>
</file>

<file path=xl/sharedStrings.xml><?xml version="1.0" encoding="utf-8"?>
<sst xmlns="http://schemas.openxmlformats.org/spreadsheetml/2006/main" count="716" uniqueCount="186">
  <si>
    <t>PhD</t>
  </si>
  <si>
    <t>Instrumentation</t>
  </si>
  <si>
    <t>Totals</t>
  </si>
  <si>
    <t>POLIMI</t>
  </si>
  <si>
    <t>POLITO</t>
  </si>
  <si>
    <t>UNIBO</t>
  </si>
  <si>
    <t>UNIPD</t>
  </si>
  <si>
    <t>UNIFI+UNIPI</t>
  </si>
  <si>
    <t>UNIRC+UNICS</t>
  </si>
  <si>
    <t>UNICT+UNIPA</t>
  </si>
  <si>
    <t>POLIBA</t>
  </si>
  <si>
    <t>UNINA</t>
  </si>
  <si>
    <t>Sapienza</t>
  </si>
  <si>
    <t>Tor Vergata</t>
  </si>
  <si>
    <t>CNIT</t>
  </si>
  <si>
    <t>CNR</t>
  </si>
  <si>
    <t>S.Anna</t>
  </si>
  <si>
    <t>Aziende</t>
  </si>
  <si>
    <t>Cascade calls</t>
  </si>
  <si>
    <t>SPOKE 1 (TV)</t>
  </si>
  <si>
    <t>SPOKE 2 (CNR)</t>
  </si>
  <si>
    <t>Permanent staff</t>
  </si>
  <si>
    <t>SPOKE 3 (MI)</t>
  </si>
  <si>
    <t>SPOKE 4 (TO)</t>
  </si>
  <si>
    <t>SPOKE 5 (BO)</t>
  </si>
  <si>
    <t>SPOKE 6 (CT)</t>
  </si>
  <si>
    <t>SPOKE 7 (BA)</t>
  </si>
  <si>
    <t>SPOKE 8 (NA)</t>
  </si>
  <si>
    <t>Researchers</t>
  </si>
  <si>
    <t>PhD scholarships</t>
  </si>
  <si>
    <t>Cost in the South</t>
  </si>
  <si>
    <t>% Costs by intervention field</t>
  </si>
  <si>
    <t>#</t>
  </si>
  <si>
    <t>unit cost</t>
  </si>
  <si>
    <t>total cost</t>
  </si>
  <si>
    <t>academic RTD</t>
  </si>
  <si>
    <t>Cost academic RTD</t>
  </si>
  <si>
    <t>other res. &amp; PM</t>
  </si>
  <si>
    <t>cost other res. &amp; PM</t>
  </si>
  <si>
    <t>Indirect
costs</t>
  </si>
  <si>
    <t>Instrumentation costs</t>
  </si>
  <si>
    <t>Cost</t>
  </si>
  <si>
    <t>%</t>
  </si>
  <si>
    <t>fied 022</t>
  </si>
  <si>
    <t>field 023</t>
  </si>
  <si>
    <t>field 006</t>
  </si>
  <si>
    <t>Check Costs by intervention field</t>
  </si>
  <si>
    <t>PMI</t>
  </si>
  <si>
    <t>PTO</t>
  </si>
  <si>
    <t>UBO</t>
  </si>
  <si>
    <t>UPD</t>
  </si>
  <si>
    <t>UFI</t>
  </si>
  <si>
    <t>URC</t>
  </si>
  <si>
    <t>UCT</t>
  </si>
  <si>
    <t>PBA</t>
  </si>
  <si>
    <t>UNA</t>
  </si>
  <si>
    <t>URM1</t>
  </si>
  <si>
    <t>URM2</t>
  </si>
  <si>
    <t>SSA</t>
  </si>
  <si>
    <t>Companies</t>
  </si>
  <si>
    <t>Further projects &amp; contingency</t>
  </si>
  <si>
    <t>TOTAL</t>
  </si>
  <si>
    <t>Check</t>
  </si>
  <si>
    <t>Total</t>
  </si>
  <si>
    <t>Sum</t>
  </si>
  <si>
    <t>% of effort to spokes</t>
  </si>
  <si>
    <t>% instrumentation</t>
  </si>
  <si>
    <t># of RTDAs or researchers</t>
  </si>
  <si>
    <t>Available</t>
  </si>
  <si>
    <t># of PhDs</t>
  </si>
  <si>
    <t>PhD Scolarships</t>
  </si>
  <si>
    <t>Indirect costs</t>
  </si>
  <si>
    <t>SPOKE 1 (CNR)</t>
  </si>
  <si>
    <t>SPOKE 2 (PBA)</t>
  </si>
  <si>
    <t>SPOKE 3 (PMI)</t>
  </si>
  <si>
    <t>SPOKE 4 (PTO)</t>
  </si>
  <si>
    <t>SPOKE 5 (UBO)</t>
  </si>
  <si>
    <t>SPOKE 6 (UCT)</t>
  </si>
  <si>
    <t>SPOKE 7 (UNA)</t>
  </si>
  <si>
    <t>SPOKE 8 (URM2)</t>
  </si>
  <si>
    <t>Permanent Staff</t>
  </si>
  <si>
    <t>…</t>
  </si>
  <si>
    <t>Costi indiretti (15%)</t>
  </si>
  <si>
    <t>Denominazione sociale</t>
  </si>
  <si>
    <t>CF</t>
  </si>
  <si>
    <t>Ricerca Fondamentale</t>
  </si>
  <si>
    <t>Ricerca Industriale</t>
  </si>
  <si>
    <t>Totali</t>
  </si>
  <si>
    <t>Costo</t>
  </si>
  <si>
    <t>Di cui Campo di intervento 022</t>
  </si>
  <si>
    <t>Di cui Campo di intervento 023</t>
  </si>
  <si>
    <t>Di cui Mezzogiorno</t>
  </si>
  <si>
    <t>Maggiorazione per collaborazione e/o diffusione</t>
  </si>
  <si>
    <t>Costo Totale</t>
  </si>
  <si>
    <t>Soggetti NON destinatari di aiuti di stato</t>
  </si>
  <si>
    <t>Costi</t>
  </si>
  <si>
    <t>% costi localizzati nelle Regioni del Mezzogiorno (Abruzzo, Basilicata, Calabria, Campania, Molise, Puglia, Sardegna e Sicilia)</t>
  </si>
  <si>
    <t>% costi in investimenti di cui linea di intervento 022</t>
  </si>
  <si>
    <t>% costi in investimenti di cui linea di intervento 023</t>
  </si>
  <si>
    <t>% personale da assumere di genere femminile</t>
  </si>
  <si>
    <t>Inserire qui Partner 1</t>
  </si>
  <si>
    <t>Inserire qui Partner 2</t>
  </si>
  <si>
    <t>Tipologia di soggetto (selezionare dal menu a tendina)</t>
  </si>
  <si>
    <t>Importo tot.</t>
  </si>
  <si>
    <t>Agevolazione tot.</t>
  </si>
  <si>
    <t>% Agevolazione</t>
  </si>
  <si>
    <t>Agevolazione Totale</t>
  </si>
  <si>
    <r>
      <t>Costo Personale (</t>
    </r>
    <r>
      <rPr>
        <b/>
        <sz val="11"/>
        <color theme="0"/>
        <rFont val="Calibri"/>
        <family val="2"/>
      </rPr>
      <t>€)</t>
    </r>
  </si>
  <si>
    <t>Costo Totale del Personale (€)</t>
  </si>
  <si>
    <t xml:space="preserve">Costi per materiali, attrezzature e licenze </t>
  </si>
  <si>
    <t>Costi per servizi di Consulenza Specialistica</t>
  </si>
  <si>
    <t>Costo del Progetto</t>
  </si>
  <si>
    <t>ALLEGATO B - PIANO ECONOMICO-FINANZIARIO DELLA PROPOSTA PROGETTUALE</t>
  </si>
  <si>
    <t>NOME ESTESO PROGETTO</t>
  </si>
  <si>
    <t>ACRONIMO PROGETTO</t>
  </si>
  <si>
    <t>Riportare il nome esteso del progetto come indicato nel format di progetto</t>
  </si>
  <si>
    <t xml:space="preserve">Riportare l'acronimo  del progetto come indicato nel format di progetto </t>
  </si>
  <si>
    <t>Riportare numero e tematica dello Spoke di riferimento</t>
  </si>
  <si>
    <t>SPOKE n. XX - Ente Spoke</t>
  </si>
  <si>
    <t>Altre tipologie di costo</t>
  </si>
  <si>
    <t>Tot.</t>
  </si>
  <si>
    <t>Fascia di costo (Alta/Media/Bassa)</t>
  </si>
  <si>
    <t>Alta</t>
  </si>
  <si>
    <t>Media</t>
  </si>
  <si>
    <t>Bassa</t>
  </si>
  <si>
    <t>% agovolazioni localizzate nelle Regioni del Mezzogiorno</t>
  </si>
  <si>
    <t xml:space="preserve">% agevolazioni localizzate nelle Regioni del Mezzogiorno </t>
  </si>
  <si>
    <t>Categoria</t>
  </si>
  <si>
    <t>% intensità agevolazione</t>
  </si>
  <si>
    <t>eventuale maggiorazione % intensità agevolazione</t>
  </si>
  <si>
    <t>Agevolazione</t>
  </si>
  <si>
    <t>Agevolazione nelle Regioni del Mezzogiorno</t>
  </si>
  <si>
    <t>% Agevolazione inclusa eventuale maggiorazione</t>
  </si>
  <si>
    <t>Totale</t>
  </si>
  <si>
    <t># Mesi persona</t>
  </si>
  <si>
    <t>Ore/anno</t>
  </si>
  <si>
    <t>Costo standard (€/ora)</t>
  </si>
  <si>
    <t>agevolazioni linea 022</t>
  </si>
  <si>
    <t>agevolazioni linea 023</t>
  </si>
  <si>
    <t>TOTALE COMPLESSIVO (PERSONALE E ALTRI COSTI)</t>
  </si>
  <si>
    <t>Check totale</t>
  </si>
  <si>
    <t>TOTALE COMPLESSIVO AGEVOLAZIONE (PERSONALE E ALTRI COSTI)</t>
  </si>
  <si>
    <t>Agevolazioni linea 023</t>
  </si>
  <si>
    <t>Agevolazioni linea 022</t>
  </si>
  <si>
    <t xml:space="preserve">Guida alla compilazione: </t>
  </si>
  <si>
    <r>
      <rPr>
        <sz val="12"/>
        <rFont val="Calibri"/>
        <family val="2"/>
        <scheme val="minor"/>
      </rPr>
      <t>Ogni Partner sarà chiamato alla compilazione di un</t>
    </r>
    <r>
      <rPr>
        <b/>
        <sz val="12"/>
        <rFont val="Calibri"/>
        <family val="2"/>
        <scheme val="minor"/>
      </rPr>
      <t xml:space="preserve"> foglio </t>
    </r>
    <r>
      <rPr>
        <b/>
        <i/>
        <sz val="12"/>
        <rFont val="Calibri"/>
        <family val="2"/>
        <scheme val="minor"/>
      </rPr>
      <t>"Partner"</t>
    </r>
    <r>
      <rPr>
        <sz val="12"/>
        <rFont val="Calibri"/>
        <family val="2"/>
        <scheme val="minor"/>
      </rPr>
      <t xml:space="preserve"> dove saranno raccolti i dati economici del Progetto per ogni Ente.</t>
    </r>
  </si>
  <si>
    <t>Foglio Partner:</t>
  </si>
  <si>
    <t>Definizioni:</t>
  </si>
  <si>
    <t>Documenti utili alla compilazione:</t>
  </si>
  <si>
    <t>Linee guida per la Rendicontazione</t>
  </si>
  <si>
    <t>Bando Avviso MUR n.341 del 15 marzo 2022</t>
  </si>
  <si>
    <r>
      <rPr>
        <b/>
        <sz val="12"/>
        <color theme="1"/>
        <rFont val="Calibri"/>
        <family val="2"/>
        <scheme val="minor"/>
      </rPr>
      <t>Costo standard del Personale</t>
    </r>
    <r>
      <rPr>
        <sz val="12"/>
        <color theme="1"/>
        <rFont val="Calibri"/>
        <family val="2"/>
        <scheme val="minor"/>
      </rPr>
      <t xml:space="preserve">: art. 6.2.1 Spese di personale delle </t>
    </r>
    <r>
      <rPr>
        <i/>
        <sz val="12"/>
        <color theme="1"/>
        <rFont val="Calibri"/>
        <family val="2"/>
        <scheme val="minor"/>
      </rPr>
      <t>Linee guida per la rendicontazione</t>
    </r>
  </si>
  <si>
    <r>
      <rPr>
        <b/>
        <sz val="12"/>
        <color theme="1"/>
        <rFont val="Calibri"/>
        <family val="2"/>
        <scheme val="minor"/>
      </rPr>
      <t>Regioni del Mezzogiorno:</t>
    </r>
    <r>
      <rPr>
        <sz val="12"/>
        <color theme="1"/>
        <rFont val="Calibri"/>
        <family val="2"/>
        <scheme val="minor"/>
      </rPr>
      <t xml:space="preserve"> Articolo 3.3 dell'Avviso MUR n.341 del 15 marzo 2022</t>
    </r>
  </si>
  <si>
    <r>
      <t xml:space="preserve">Personale strutturato: </t>
    </r>
    <r>
      <rPr>
        <sz val="12"/>
        <color theme="1"/>
        <rFont val="Calibri"/>
        <family val="2"/>
        <scheme val="minor"/>
      </rPr>
      <t>Ricercatori dipendenti, già assunti dal Partner di progetto.</t>
    </r>
  </si>
  <si>
    <r>
      <t xml:space="preserve">Nuove assunzioni: </t>
    </r>
    <r>
      <rPr>
        <sz val="12"/>
        <color theme="1"/>
        <rFont val="Calibri"/>
        <family val="2"/>
        <scheme val="minor"/>
      </rPr>
      <t>Ricercatori assunti specificatamente per il Progetto.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</si>
  <si>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RTDa legge 240/2010: </t>
    </r>
    <r>
      <rPr>
        <sz val="12"/>
        <color theme="1"/>
        <rFont val="Calibri"/>
        <family val="2"/>
        <scheme val="minor"/>
      </rPr>
      <t>Ricercatore a tempo determinato di cui all'articolo 24, comma 3, lettera b) Legge 240 del 2010.</t>
    </r>
  </si>
  <si>
    <t>Foglio Proponente Riepilogo:</t>
  </si>
  <si>
    <r>
      <t>1) Compilare le righe</t>
    </r>
    <r>
      <rPr>
        <i/>
        <sz val="12"/>
        <color theme="1"/>
        <rFont val="Calibri"/>
        <family val="2"/>
        <scheme val="minor"/>
      </rPr>
      <t xml:space="preserve"> dalla 2 alla 4</t>
    </r>
    <r>
      <rPr>
        <sz val="12"/>
        <color theme="1"/>
        <rFont val="Calibri"/>
        <family val="2"/>
        <scheme val="minor"/>
      </rPr>
      <t xml:space="preserve"> con le informazioni richieste;</t>
    </r>
  </si>
  <si>
    <t>Maggiorazione per collaborazione e/o diffusione 
(sì/no)</t>
  </si>
  <si>
    <t>Tipologia di reclutamento (scegliere da menù a tendina)</t>
  </si>
  <si>
    <t>% genere femminile sui nuovi reclutamenti</t>
  </si>
  <si>
    <t>Totale dei Nuovi reclutanmenti (unità)</t>
  </si>
  <si>
    <t xml:space="preserve">6) Controllare che il riepilogo della tabella automatica sia corretto. </t>
  </si>
  <si>
    <t>Nuove assunzioni altro (unità)</t>
  </si>
  <si>
    <t>Nuove assunzioni RTDa  240/2010 
(unità)</t>
  </si>
  <si>
    <t>Nuove assunzioni di genere femminile (unità)</t>
  </si>
  <si>
    <r>
      <t>Per info e supporto:</t>
    </r>
    <r>
      <rPr>
        <b/>
        <sz val="12"/>
        <color rgb="FFC0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pnrr@polimi.it </t>
    </r>
  </si>
  <si>
    <r>
      <t xml:space="preserve">Campi di intervento 022, 023: </t>
    </r>
    <r>
      <rPr>
        <sz val="12"/>
        <color theme="1"/>
        <rFont val="Calibri"/>
        <family val="2"/>
        <scheme val="minor"/>
      </rPr>
      <t>Articolo 3 (Dotazione finanziaria dell’avviso) e Articolo 7 (Criteri di ammissibilità) dell'Avviso MUR n.341 del 15 marzo 2022</t>
    </r>
  </si>
  <si>
    <r>
      <rPr>
        <b/>
        <sz val="12"/>
        <color theme="1"/>
        <rFont val="Calibri"/>
        <family val="2"/>
        <scheme val="minor"/>
      </rPr>
      <t xml:space="preserve">Percentuali di Agevolazione: </t>
    </r>
    <r>
      <rPr>
        <sz val="12"/>
        <rFont val="Calibri"/>
        <family val="2"/>
        <scheme val="minor"/>
      </rPr>
      <t>Art. 7 del Bando</t>
    </r>
  </si>
  <si>
    <t>Altre tipologie di costo (inclusi assegni di ricerca e borse di dottorato)</t>
  </si>
  <si>
    <t>Colonna1</t>
  </si>
  <si>
    <t xml:space="preserve">% agevolazioni in investimenti di cui linea di intervento 022
</t>
  </si>
  <si>
    <t xml:space="preserve">% agevolazioni in investimenti di cui linea di intervento 023
</t>
  </si>
  <si>
    <t>Colonna2</t>
  </si>
  <si>
    <t>% agevolazioni in investimenti di cui linea di intervento 022</t>
  </si>
  <si>
    <t>% agevolazioni in investimenti di cui linea di intervento 023</t>
  </si>
  <si>
    <r>
      <t xml:space="preserve">3) Controllare che le informazioni della tabella </t>
    </r>
    <r>
      <rPr>
        <i/>
        <sz val="12"/>
        <color theme="1"/>
        <rFont val="Calibri"/>
        <family val="2"/>
        <scheme val="minor"/>
      </rPr>
      <t xml:space="preserve">Costi in A14 </t>
    </r>
    <r>
      <rPr>
        <sz val="12"/>
        <color theme="1"/>
        <rFont val="Calibri"/>
        <family val="2"/>
        <scheme val="minor"/>
      </rPr>
      <t xml:space="preserve">siano complete. </t>
    </r>
  </si>
  <si>
    <r>
      <t>E' possibile scegliere tra</t>
    </r>
    <r>
      <rPr>
        <b/>
        <sz val="12"/>
        <color theme="1"/>
        <rFont val="Calibri"/>
        <family val="2"/>
        <scheme val="minor"/>
      </rPr>
      <t xml:space="preserve"> 3 tipologie di figure</t>
    </r>
    <r>
      <rPr>
        <sz val="12"/>
        <color theme="1"/>
        <rFont val="Calibri"/>
        <family val="2"/>
        <scheme val="minor"/>
      </rPr>
      <t>: Grande Impresa, Media Impresa, Piccola Impresa ed OdR.</t>
    </r>
  </si>
  <si>
    <r>
      <t xml:space="preserve">1) Inserire </t>
    </r>
    <r>
      <rPr>
        <i/>
        <sz val="12"/>
        <color theme="1"/>
        <rFont val="Calibri"/>
        <family val="2"/>
        <scheme val="minor"/>
      </rPr>
      <t>Tipologia del Ricercatore</t>
    </r>
    <r>
      <rPr>
        <sz val="12"/>
        <color theme="1"/>
        <rFont val="Calibri"/>
        <family val="2"/>
        <scheme val="minor"/>
      </rPr>
      <t xml:space="preserve"> (colonna H); solo per le Università sarà disponibile la voce RTDa legge 240/2010 </t>
    </r>
  </si>
  <si>
    <r>
      <t xml:space="preserve">2) Inserire il numero di </t>
    </r>
    <r>
      <rPr>
        <i/>
        <sz val="12"/>
        <color theme="1"/>
        <rFont val="Calibri"/>
        <family val="2"/>
        <scheme val="minor"/>
      </rPr>
      <t>mesi/persona</t>
    </r>
    <r>
      <rPr>
        <sz val="12"/>
        <color theme="1"/>
        <rFont val="Calibri"/>
        <family val="2"/>
        <scheme val="minor"/>
      </rPr>
      <t xml:space="preserve"> della risorsa (colonna F);</t>
    </r>
  </si>
  <si>
    <r>
      <t xml:space="preserve">4) Inserire il budget richiesto per </t>
    </r>
    <r>
      <rPr>
        <i/>
        <sz val="12"/>
        <color theme="1"/>
        <rFont val="Calibri"/>
        <family val="2"/>
        <scheme val="minor"/>
      </rPr>
      <t xml:space="preserve">Costi per materiali, attrezzature e licenze, Costi per servizi di Consulenza Specialistica, altre tipologie di costo </t>
    </r>
    <r>
      <rPr>
        <sz val="12"/>
        <color theme="1"/>
        <rFont val="Calibri"/>
        <family val="2"/>
        <scheme val="minor"/>
      </rPr>
      <t xml:space="preserve">e relativa quota </t>
    </r>
    <r>
      <rPr>
        <i/>
        <sz val="12"/>
        <color theme="1"/>
        <rFont val="Calibri"/>
        <family val="2"/>
        <scheme val="minor"/>
      </rPr>
      <t>% agevolazioni localizzate nelle Regioni del Mezzogiorno</t>
    </r>
    <r>
      <rPr>
        <sz val="12"/>
        <color theme="1"/>
        <rFont val="Calibri"/>
        <family val="2"/>
        <scheme val="minor"/>
      </rPr>
      <t xml:space="preserve">  (riga 13);</t>
    </r>
  </si>
  <si>
    <t>5) Compilare la tabella delle righe 32-33 con il dettaglio sui nuovi reclutamenti; solo per le Università sarà disponibile la voce RTDa legge 240/2010</t>
  </si>
  <si>
    <r>
      <t xml:space="preserve">2) Compilare le righe </t>
    </r>
    <r>
      <rPr>
        <i/>
        <sz val="12"/>
        <color theme="1"/>
        <rFont val="Calibri"/>
        <family val="2"/>
        <scheme val="minor"/>
      </rPr>
      <t>dalla 9 in giù</t>
    </r>
    <r>
      <rPr>
        <sz val="12"/>
        <color theme="1"/>
        <rFont val="Calibri"/>
        <family val="2"/>
        <scheme val="minor"/>
      </rPr>
      <t xml:space="preserve"> e fino alla </t>
    </r>
    <r>
      <rPr>
        <i/>
        <sz val="12"/>
        <color theme="1"/>
        <rFont val="Calibri"/>
        <family val="2"/>
        <scheme val="minor"/>
      </rPr>
      <t>colonna X</t>
    </r>
    <r>
      <rPr>
        <sz val="12"/>
        <color theme="1"/>
        <rFont val="Calibri"/>
        <family val="2"/>
        <scheme val="minor"/>
      </rPr>
      <t xml:space="preserve"> in base al numero dei Partner;</t>
    </r>
  </si>
  <si>
    <t>https://www.polimi.it/ricerca/la-ricerca-al-politecnico/pnrr/bandi-a-cascata</t>
  </si>
  <si>
    <t>% genere femminile sui nuovi reclutamenti (=U/Somma U+V)</t>
  </si>
  <si>
    <r>
      <t xml:space="preserve">3) Inserire </t>
    </r>
    <r>
      <rPr>
        <i/>
        <sz val="12"/>
        <color theme="1"/>
        <rFont val="Calibri"/>
        <family val="2"/>
        <scheme val="minor"/>
      </rPr>
      <t>% agovolazioni localizzate nelle Regioni del Mezzogiorno</t>
    </r>
    <r>
      <rPr>
        <sz val="12"/>
        <color theme="1"/>
        <rFont val="Calibri"/>
        <family val="2"/>
        <scheme val="minor"/>
      </rPr>
      <t xml:space="preserve"> (colonna </t>
    </r>
    <r>
      <rPr>
        <sz val="12"/>
        <rFont val="Calibri"/>
        <family val="2"/>
        <scheme val="minor"/>
      </rPr>
      <t>L</t>
    </r>
    <r>
      <rPr>
        <sz val="12"/>
        <color theme="1"/>
        <rFont val="Calibri"/>
        <family val="2"/>
        <scheme val="minor"/>
      </rPr>
      <t>);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</si>
</sst>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€]#,##0.00"/>
    <numFmt numFmtId="165" formatCode="[$€]#,##0"/>
    <numFmt numFmtId="166" formatCode="_-* #,##0\ &quot;€&quot;_-;\-* #,##0\ &quot;€&quot;_-;_-* &quot;-&quot;??\ &quot;€&quot;_-;_-@_-"/>
    <numFmt numFmtId="167" formatCode="_([$€-2]\ * #,##0.00_);_([$€-2]\ * \(#,##0.00\);_([$€-2]\ * &quot;-&quot;??_);_(@_)"/>
    <numFmt numFmtId="168" formatCode="_-* #,##0.00\ _€_-;\-* #,##0.00\ _€_-;_-* &quot;-&quot;??\ _€_-;_-@_-"/>
  </numFmts>
  <fonts count="36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 (Body)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ajor"/>
    </font>
    <font>
      <sz val="11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rgb="FF000000"/>
      <name val="Calibri"/>
      <family val="2"/>
      <scheme val="major"/>
    </font>
    <font>
      <b/>
      <sz val="1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indexed="8"/>
      <name val="Calibri"/>
      <family val="2"/>
      <scheme val="major"/>
    </font>
    <font>
      <sz val="11"/>
      <color theme="1"/>
      <name val="Calibri"/>
      <scheme val="minor"/>
    </font>
    <font>
      <sz val="8"/>
      <name val="Calibri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9FC5E8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1CBB5"/>
        <bgColor indexed="64"/>
      </patternFill>
    </fill>
    <fill>
      <patternFill patternType="solid">
        <fgColor rgb="FFBC9EBE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B5EEFF"/>
        <bgColor indexed="64"/>
      </patternFill>
    </fill>
    <fill>
      <patternFill patternType="solid">
        <fgColor rgb="FFFFD0EB"/>
        <bgColor indexed="64"/>
      </patternFill>
    </fill>
    <fill>
      <patternFill patternType="solid">
        <fgColor rgb="FFFFECB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0"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9" fillId="2" borderId="0" xfId="0" applyFont="1" applyFill="1" applyAlignment="1">
      <alignment vertical="center"/>
    </xf>
    <xf numFmtId="9" fontId="10" fillId="0" borderId="1" xfId="0" applyNumberFormat="1" applyFont="1" applyBorder="1" applyAlignment="1">
      <alignment horizontal="right"/>
    </xf>
    <xf numFmtId="9" fontId="10" fillId="0" borderId="3" xfId="0" applyNumberFormat="1" applyFont="1" applyBorder="1" applyAlignment="1">
      <alignment horizontal="right"/>
    </xf>
    <xf numFmtId="9" fontId="11" fillId="0" borderId="1" xfId="0" applyNumberFormat="1" applyFont="1" applyBorder="1"/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1" fillId="0" borderId="1" xfId="0" applyFont="1" applyBorder="1"/>
    <xf numFmtId="0" fontId="10" fillId="0" borderId="1" xfId="0" applyFont="1" applyBorder="1"/>
    <xf numFmtId="0" fontId="10" fillId="0" borderId="3" xfId="0" applyFont="1" applyBorder="1"/>
    <xf numFmtId="0" fontId="0" fillId="3" borderId="0" xfId="0" applyFill="1"/>
    <xf numFmtId="0" fontId="5" fillId="4" borderId="1" xfId="0" applyFont="1" applyFill="1" applyBorder="1"/>
    <xf numFmtId="0" fontId="5" fillId="5" borderId="1" xfId="0" applyFont="1" applyFill="1" applyBorder="1"/>
    <xf numFmtId="0" fontId="5" fillId="6" borderId="1" xfId="0" applyFont="1" applyFill="1" applyBorder="1"/>
    <xf numFmtId="0" fontId="5" fillId="7" borderId="1" xfId="0" applyFont="1" applyFill="1" applyBorder="1"/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8" fillId="3" borderId="1" xfId="0" applyFont="1" applyFill="1" applyBorder="1"/>
    <xf numFmtId="165" fontId="0" fillId="3" borderId="0" xfId="0" applyNumberFormat="1" applyFill="1"/>
    <xf numFmtId="0" fontId="9" fillId="3" borderId="0" xfId="0" quotePrefix="1" applyFont="1" applyFill="1"/>
    <xf numFmtId="9" fontId="0" fillId="3" borderId="0" xfId="0" applyNumberFormat="1" applyFill="1"/>
    <xf numFmtId="9" fontId="9" fillId="3" borderId="0" xfId="0" applyNumberFormat="1" applyFont="1" applyFill="1"/>
    <xf numFmtId="9" fontId="0" fillId="3" borderId="0" xfId="2" applyFont="1" applyFill="1" applyAlignment="1"/>
    <xf numFmtId="0" fontId="9" fillId="3" borderId="0" xfId="0" applyFont="1" applyFill="1" applyAlignment="1">
      <alignment horizontal="center"/>
    </xf>
    <xf numFmtId="9" fontId="5" fillId="3" borderId="2" xfId="0" applyNumberFormat="1" applyFont="1" applyFill="1" applyBorder="1"/>
    <xf numFmtId="0" fontId="5" fillId="3" borderId="2" xfId="0" applyFont="1" applyFill="1" applyBorder="1"/>
    <xf numFmtId="10" fontId="5" fillId="3" borderId="2" xfId="0" applyNumberFormat="1" applyFont="1" applyFill="1" applyBorder="1" applyAlignment="1">
      <alignment horizontal="right"/>
    </xf>
    <xf numFmtId="10" fontId="6" fillId="3" borderId="2" xfId="0" applyNumberFormat="1" applyFont="1" applyFill="1" applyBorder="1" applyAlignment="1">
      <alignment horizontal="right"/>
    </xf>
    <xf numFmtId="9" fontId="0" fillId="3" borderId="4" xfId="0" applyNumberFormat="1" applyFill="1" applyBorder="1"/>
    <xf numFmtId="9" fontId="13" fillId="8" borderId="4" xfId="0" applyNumberFormat="1" applyFont="1" applyFill="1" applyBorder="1"/>
    <xf numFmtId="9" fontId="9" fillId="3" borderId="4" xfId="0" applyNumberFormat="1" applyFont="1" applyFill="1" applyBorder="1"/>
    <xf numFmtId="9" fontId="14" fillId="0" borderId="1" xfId="0" applyNumberFormat="1" applyFont="1" applyBorder="1"/>
    <xf numFmtId="9" fontId="14" fillId="0" borderId="1" xfId="0" applyNumberFormat="1" applyFont="1" applyBorder="1" applyAlignment="1">
      <alignment horizontal="right"/>
    </xf>
    <xf numFmtId="9" fontId="14" fillId="0" borderId="3" xfId="0" applyNumberFormat="1" applyFont="1" applyBorder="1" applyAlignment="1">
      <alignment horizontal="right"/>
    </xf>
    <xf numFmtId="44" fontId="0" fillId="3" borderId="0" xfId="1" applyFont="1" applyFill="1" applyAlignment="1"/>
    <xf numFmtId="44" fontId="0" fillId="3" borderId="0" xfId="0" applyNumberFormat="1" applyFill="1"/>
    <xf numFmtId="44" fontId="14" fillId="0" borderId="1" xfId="1" applyFont="1" applyBorder="1" applyAlignment="1"/>
    <xf numFmtId="0" fontId="8" fillId="0" borderId="2" xfId="0" applyFont="1" applyBorder="1"/>
    <xf numFmtId="0" fontId="8" fillId="0" borderId="8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9" fontId="14" fillId="0" borderId="1" xfId="2" applyFont="1" applyBorder="1" applyAlignment="1"/>
    <xf numFmtId="166" fontId="0" fillId="3" borderId="0" xfId="1" applyNumberFormat="1" applyFont="1" applyFill="1" applyAlignment="1"/>
    <xf numFmtId="166" fontId="0" fillId="3" borderId="0" xfId="0" applyNumberFormat="1" applyFill="1"/>
    <xf numFmtId="166" fontId="0" fillId="3" borderId="4" xfId="0" applyNumberFormat="1" applyFill="1" applyBorder="1"/>
    <xf numFmtId="166" fontId="0" fillId="3" borderId="5" xfId="0" applyNumberFormat="1" applyFill="1" applyBorder="1"/>
    <xf numFmtId="0" fontId="0" fillId="3" borderId="0" xfId="0" applyFill="1" applyAlignment="1">
      <alignment vertical="top"/>
    </xf>
    <xf numFmtId="0" fontId="0" fillId="3" borderId="4" xfId="0" applyFill="1" applyBorder="1"/>
    <xf numFmtId="0" fontId="9" fillId="3" borderId="4" xfId="0" applyFont="1" applyFill="1" applyBorder="1"/>
    <xf numFmtId="166" fontId="14" fillId="0" borderId="1" xfId="1" applyNumberFormat="1" applyFont="1" applyBorder="1" applyAlignment="1"/>
    <xf numFmtId="166" fontId="0" fillId="3" borderId="0" xfId="1" applyNumberFormat="1" applyFont="1" applyFill="1" applyAlignment="1">
      <alignment vertical="top"/>
    </xf>
    <xf numFmtId="166" fontId="9" fillId="3" borderId="4" xfId="0" applyNumberFormat="1" applyFont="1" applyFill="1" applyBorder="1"/>
    <xf numFmtId="0" fontId="6" fillId="10" borderId="6" xfId="0" applyFont="1" applyFill="1" applyBorder="1" applyAlignment="1">
      <alignment wrapText="1"/>
    </xf>
    <xf numFmtId="0" fontId="6" fillId="9" borderId="6" xfId="0" applyFont="1" applyFill="1" applyBorder="1" applyAlignment="1">
      <alignment wrapText="1"/>
    </xf>
    <xf numFmtId="0" fontId="6" fillId="11" borderId="6" xfId="0" applyFont="1" applyFill="1" applyBorder="1" applyAlignment="1">
      <alignment wrapText="1"/>
    </xf>
    <xf numFmtId="0" fontId="6" fillId="12" borderId="6" xfId="0" applyFont="1" applyFill="1" applyBorder="1" applyAlignment="1">
      <alignment wrapText="1"/>
    </xf>
    <xf numFmtId="0" fontId="6" fillId="12" borderId="7" xfId="0" applyFont="1" applyFill="1" applyBorder="1" applyAlignment="1">
      <alignment wrapText="1"/>
    </xf>
    <xf numFmtId="0" fontId="9" fillId="13" borderId="4" xfId="0" quotePrefix="1" applyFont="1" applyFill="1" applyBorder="1"/>
    <xf numFmtId="0" fontId="6" fillId="14" borderId="1" xfId="0" applyFont="1" applyFill="1" applyBorder="1" applyAlignment="1">
      <alignment wrapText="1"/>
    </xf>
    <xf numFmtId="0" fontId="6" fillId="15" borderId="2" xfId="0" applyFont="1" applyFill="1" applyBorder="1" applyAlignment="1">
      <alignment wrapText="1"/>
    </xf>
    <xf numFmtId="0" fontId="6" fillId="16" borderId="1" xfId="0" applyFont="1" applyFill="1" applyBorder="1" applyAlignment="1">
      <alignment wrapText="1"/>
    </xf>
    <xf numFmtId="0" fontId="6" fillId="17" borderId="1" xfId="0" applyFont="1" applyFill="1" applyBorder="1" applyAlignment="1">
      <alignment wrapText="1"/>
    </xf>
    <xf numFmtId="0" fontId="6" fillId="18" borderId="1" xfId="0" applyFont="1" applyFill="1" applyBorder="1" applyAlignment="1">
      <alignment wrapText="1"/>
    </xf>
    <xf numFmtId="0" fontId="6" fillId="9" borderId="9" xfId="0" applyFont="1" applyFill="1" applyBorder="1" applyAlignment="1">
      <alignment wrapText="1"/>
    </xf>
    <xf numFmtId="0" fontId="6" fillId="10" borderId="4" xfId="0" applyFont="1" applyFill="1" applyBorder="1" applyAlignment="1">
      <alignment wrapText="1"/>
    </xf>
    <xf numFmtId="0" fontId="7" fillId="3" borderId="4" xfId="0" applyFont="1" applyFill="1" applyBorder="1"/>
    <xf numFmtId="0" fontId="8" fillId="3" borderId="4" xfId="0" applyFont="1" applyFill="1" applyBorder="1"/>
    <xf numFmtId="9" fontId="5" fillId="3" borderId="2" xfId="0" applyNumberFormat="1" applyFont="1" applyFill="1" applyBorder="1" applyAlignment="1">
      <alignment horizontal="right"/>
    </xf>
    <xf numFmtId="0" fontId="8" fillId="0" borderId="1" xfId="0" applyFont="1" applyBorder="1" applyAlignment="1">
      <alignment textRotation="90"/>
    </xf>
    <xf numFmtId="0" fontId="8" fillId="0" borderId="0" xfId="0" applyFont="1" applyAlignment="1">
      <alignment textRotation="90"/>
    </xf>
    <xf numFmtId="0" fontId="4" fillId="0" borderId="0" xfId="0" applyFont="1"/>
    <xf numFmtId="0" fontId="4" fillId="3" borderId="0" xfId="0" applyFont="1" applyFill="1"/>
    <xf numFmtId="9" fontId="4" fillId="0" borderId="1" xfId="0" applyNumberFormat="1" applyFont="1" applyBorder="1"/>
    <xf numFmtId="0" fontId="4" fillId="0" borderId="1" xfId="0" applyFont="1" applyBorder="1"/>
    <xf numFmtId="10" fontId="4" fillId="0" borderId="1" xfId="0" applyNumberFormat="1" applyFont="1" applyBorder="1"/>
    <xf numFmtId="166" fontId="4" fillId="0" borderId="1" xfId="1" applyNumberFormat="1" applyFont="1" applyBorder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horizontal="center" wrapText="1"/>
    </xf>
    <xf numFmtId="167" fontId="3" fillId="0" borderId="0" xfId="0" applyNumberFormat="1" applyFont="1"/>
    <xf numFmtId="167" fontId="3" fillId="0" borderId="0" xfId="0" applyNumberFormat="1" applyFont="1" applyAlignment="1">
      <alignment horizontal="center"/>
    </xf>
    <xf numFmtId="9" fontId="3" fillId="0" borderId="0" xfId="2" applyFont="1" applyFill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5" applyFont="1"/>
    <xf numFmtId="0" fontId="25" fillId="0" borderId="0" xfId="5" applyFont="1" applyAlignment="1">
      <alignment horizontal="center" vertical="center" wrapText="1"/>
    </xf>
    <xf numFmtId="0" fontId="25" fillId="0" borderId="0" xfId="5" applyFont="1" applyAlignment="1">
      <alignment horizontal="left" vertical="center" wrapText="1"/>
    </xf>
    <xf numFmtId="0" fontId="25" fillId="0" borderId="0" xfId="5" applyFont="1" applyAlignment="1">
      <alignment vertical="center"/>
    </xf>
    <xf numFmtId="0" fontId="25" fillId="0" borderId="0" xfId="5" applyFont="1" applyAlignment="1">
      <alignment horizontal="center" vertical="center"/>
    </xf>
    <xf numFmtId="43" fontId="25" fillId="0" borderId="0" xfId="5" applyNumberFormat="1" applyFont="1"/>
    <xf numFmtId="168" fontId="25" fillId="0" borderId="0" xfId="5" applyNumberFormat="1" applyFont="1"/>
    <xf numFmtId="0" fontId="25" fillId="0" borderId="0" xfId="5" applyFont="1" applyAlignment="1">
      <alignment horizontal="left" wrapText="1"/>
    </xf>
    <xf numFmtId="0" fontId="3" fillId="0" borderId="0" xfId="0" applyFont="1" applyAlignment="1">
      <alignment horizontal="center"/>
    </xf>
    <xf numFmtId="0" fontId="23" fillId="19" borderId="4" xfId="0" applyFont="1" applyFill="1" applyBorder="1" applyAlignment="1">
      <alignment horizontal="center" vertical="center" wrapText="1"/>
    </xf>
    <xf numFmtId="0" fontId="26" fillId="20" borderId="4" xfId="5" applyFont="1" applyFill="1" applyBorder="1" applyAlignment="1">
      <alignment horizontal="center" vertical="center" wrapText="1"/>
    </xf>
    <xf numFmtId="49" fontId="26" fillId="20" borderId="4" xfId="5" applyNumberFormat="1" applyFont="1" applyFill="1" applyBorder="1" applyAlignment="1">
      <alignment horizontal="center" vertical="center" wrapText="1"/>
    </xf>
    <xf numFmtId="0" fontId="25" fillId="0" borderId="4" xfId="5" applyFont="1" applyBorder="1" applyAlignment="1">
      <alignment wrapText="1"/>
    </xf>
    <xf numFmtId="49" fontId="25" fillId="0" borderId="4" xfId="5" applyNumberFormat="1" applyFont="1" applyBorder="1" applyAlignment="1">
      <alignment horizontal="left" wrapText="1"/>
    </xf>
    <xf numFmtId="167" fontId="25" fillId="0" borderId="4" xfId="6" applyNumberFormat="1" applyFont="1" applyBorder="1" applyAlignment="1">
      <alignment horizontal="center"/>
    </xf>
    <xf numFmtId="9" fontId="25" fillId="0" borderId="4" xfId="2" applyFont="1" applyBorder="1" applyAlignment="1">
      <alignment horizontal="center"/>
    </xf>
    <xf numFmtId="167" fontId="23" fillId="19" borderId="4" xfId="0" applyNumberFormat="1" applyFont="1" applyFill="1" applyBorder="1" applyAlignment="1">
      <alignment horizontal="center" vertical="center" wrapText="1"/>
    </xf>
    <xf numFmtId="0" fontId="23" fillId="22" borderId="4" xfId="5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8" fillId="20" borderId="0" xfId="0" applyFont="1" applyFill="1" applyAlignment="1">
      <alignment horizontal="center" wrapText="1"/>
    </xf>
    <xf numFmtId="0" fontId="18" fillId="23" borderId="10" xfId="0" applyFont="1" applyFill="1" applyBorder="1" applyAlignment="1">
      <alignment horizontal="center" wrapText="1"/>
    </xf>
    <xf numFmtId="0" fontId="18" fillId="24" borderId="10" xfId="0" applyFont="1" applyFill="1" applyBorder="1" applyAlignment="1">
      <alignment horizontal="center" wrapText="1"/>
    </xf>
    <xf numFmtId="0" fontId="18" fillId="24" borderId="11" xfId="0" applyFont="1" applyFill="1" applyBorder="1" applyAlignment="1">
      <alignment horizontal="center" wrapText="1"/>
    </xf>
    <xf numFmtId="167" fontId="30" fillId="0" borderId="10" xfId="2" applyNumberFormat="1" applyFont="1" applyBorder="1" applyAlignment="1">
      <alignment horizontal="center"/>
    </xf>
    <xf numFmtId="9" fontId="2" fillId="0" borderId="10" xfId="2" applyFont="1" applyBorder="1" applyAlignment="1">
      <alignment horizontal="center"/>
    </xf>
    <xf numFmtId="9" fontId="2" fillId="0" borderId="12" xfId="2" applyFont="1" applyBorder="1" applyAlignment="1">
      <alignment horizontal="center"/>
    </xf>
    <xf numFmtId="9" fontId="2" fillId="0" borderId="0" xfId="2" applyFont="1" applyBorder="1" applyAlignment="1">
      <alignment horizontal="center"/>
    </xf>
    <xf numFmtId="9" fontId="2" fillId="0" borderId="0" xfId="2" applyFont="1" applyFill="1" applyAlignment="1">
      <alignment horizontal="center"/>
    </xf>
    <xf numFmtId="167" fontId="3" fillId="0" borderId="0" xfId="2" applyNumberFormat="1" applyFont="1" applyFill="1" applyAlignment="1">
      <alignment horizontal="center"/>
    </xf>
    <xf numFmtId="167" fontId="2" fillId="0" borderId="10" xfId="2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right" wrapText="1"/>
    </xf>
    <xf numFmtId="9" fontId="2" fillId="0" borderId="10" xfId="2" applyFont="1" applyBorder="1" applyAlignment="1">
      <alignment horizontal="right"/>
    </xf>
    <xf numFmtId="167" fontId="0" fillId="0" borderId="0" xfId="0" applyNumberFormat="1"/>
    <xf numFmtId="0" fontId="0" fillId="0" borderId="0" xfId="0" applyAlignment="1">
      <alignment horizontal="right"/>
    </xf>
    <xf numFmtId="0" fontId="3" fillId="0" borderId="14" xfId="0" applyFont="1" applyBorder="1"/>
    <xf numFmtId="0" fontId="3" fillId="0" borderId="15" xfId="0" applyFont="1" applyBorder="1"/>
    <xf numFmtId="0" fontId="0" fillId="0" borderId="16" xfId="0" applyBorder="1" applyAlignment="1">
      <alignment horizontal="right" wrapText="1"/>
    </xf>
    <xf numFmtId="167" fontId="0" fillId="0" borderId="17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0" borderId="4" xfId="0" applyNumberFormat="1" applyBorder="1"/>
    <xf numFmtId="167" fontId="2" fillId="0" borderId="12" xfId="0" applyNumberFormat="1" applyFont="1" applyBorder="1"/>
    <xf numFmtId="9" fontId="2" fillId="0" borderId="13" xfId="2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9" fontId="0" fillId="0" borderId="4" xfId="0" applyNumberFormat="1" applyBorder="1"/>
    <xf numFmtId="0" fontId="0" fillId="0" borderId="4" xfId="0" applyBorder="1"/>
    <xf numFmtId="9" fontId="2" fillId="0" borderId="0" xfId="2" applyFont="1" applyFill="1" applyBorder="1" applyAlignment="1">
      <alignment horizontal="center"/>
    </xf>
    <xf numFmtId="2" fontId="23" fillId="19" borderId="4" xfId="0" applyNumberFormat="1" applyFont="1" applyFill="1" applyBorder="1" applyAlignment="1">
      <alignment horizontal="center" vertical="center" wrapText="1"/>
    </xf>
    <xf numFmtId="2" fontId="25" fillId="0" borderId="4" xfId="6" applyNumberFormat="1" applyFont="1" applyBorder="1" applyAlignment="1">
      <alignment horizontal="center"/>
    </xf>
    <xf numFmtId="0" fontId="0" fillId="0" borderId="24" xfId="0" applyBorder="1" applyAlignment="1">
      <alignment horizontal="right" wrapText="1"/>
    </xf>
    <xf numFmtId="167" fontId="0" fillId="0" borderId="25" xfId="0" applyNumberForma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0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0" fontId="16" fillId="3" borderId="0" xfId="3" applyFill="1" applyAlignment="1">
      <alignment horizontal="left"/>
    </xf>
    <xf numFmtId="0" fontId="4" fillId="3" borderId="0" xfId="0" applyFont="1" applyFill="1" applyAlignment="1">
      <alignment horizontal="left" vertical="center" wrapText="1"/>
    </xf>
    <xf numFmtId="9" fontId="23" fillId="19" borderId="4" xfId="2" applyFont="1" applyFill="1" applyBorder="1" applyAlignment="1">
      <alignment horizontal="center" vertical="center" wrapText="1"/>
    </xf>
    <xf numFmtId="0" fontId="35" fillId="20" borderId="4" xfId="0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9" fontId="0" fillId="0" borderId="4" xfId="2" applyFont="1" applyBorder="1" applyAlignment="1">
      <alignment horizontal="center"/>
    </xf>
    <xf numFmtId="0" fontId="23" fillId="22" borderId="4" xfId="5" applyFont="1" applyFill="1" applyBorder="1" applyAlignment="1">
      <alignment vertical="center" wrapText="1"/>
    </xf>
    <xf numFmtId="9" fontId="1" fillId="0" borderId="0" xfId="2" applyFont="1" applyFill="1" applyAlignment="1">
      <alignment horizontal="center"/>
    </xf>
    <xf numFmtId="0" fontId="1" fillId="0" borderId="19" xfId="0" applyFont="1" applyBorder="1"/>
    <xf numFmtId="0" fontId="1" fillId="0" borderId="0" xfId="0" applyFont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center"/>
    </xf>
    <xf numFmtId="167" fontId="1" fillId="0" borderId="0" xfId="2" applyNumberFormat="1" applyFont="1" applyFill="1" applyAlignment="1">
      <alignment horizontal="center"/>
    </xf>
    <xf numFmtId="0" fontId="1" fillId="0" borderId="20" xfId="0" applyFont="1" applyBorder="1"/>
    <xf numFmtId="9" fontId="1" fillId="0" borderId="0" xfId="2" applyFont="1" applyFill="1" applyBorder="1" applyAlignment="1">
      <alignment horizontal="center"/>
    </xf>
    <xf numFmtId="0" fontId="1" fillId="0" borderId="0" xfId="0" applyFont="1"/>
    <xf numFmtId="9" fontId="1" fillId="0" borderId="10" xfId="2" applyFont="1" applyBorder="1" applyAlignment="1">
      <alignment horizontal="right"/>
    </xf>
    <xf numFmtId="9" fontId="1" fillId="0" borderId="10" xfId="2" applyFont="1" applyBorder="1" applyAlignment="1">
      <alignment horizontal="center"/>
    </xf>
    <xf numFmtId="167" fontId="1" fillId="0" borderId="10" xfId="2" applyNumberFormat="1" applyFont="1" applyBorder="1" applyAlignment="1">
      <alignment horizontal="center"/>
    </xf>
    <xf numFmtId="9" fontId="1" fillId="0" borderId="0" xfId="2" applyFont="1" applyBorder="1" applyAlignment="1">
      <alignment horizontal="center"/>
    </xf>
    <xf numFmtId="9" fontId="1" fillId="0" borderId="13" xfId="2" applyFont="1" applyBorder="1" applyAlignment="1">
      <alignment horizontal="center"/>
    </xf>
    <xf numFmtId="9" fontId="1" fillId="0" borderId="12" xfId="2" applyFont="1" applyBorder="1" applyAlignment="1">
      <alignment horizontal="center"/>
    </xf>
    <xf numFmtId="167" fontId="1" fillId="0" borderId="12" xfId="0" applyNumberFormat="1" applyFont="1" applyBorder="1"/>
    <xf numFmtId="0" fontId="35" fillId="0" borderId="0" xfId="0" applyFont="1" applyAlignment="1">
      <alignment horizontal="center" wrapText="1"/>
    </xf>
    <xf numFmtId="9" fontId="0" fillId="0" borderId="0" xfId="2" applyFont="1" applyBorder="1" applyAlignment="1">
      <alignment horizontal="center"/>
    </xf>
    <xf numFmtId="0" fontId="18" fillId="20" borderId="0" xfId="0" applyFont="1" applyFill="1" applyAlignment="1">
      <alignment horizontal="center" vertical="center" wrapText="1"/>
    </xf>
    <xf numFmtId="0" fontId="27" fillId="20" borderId="27" xfId="5" applyFont="1" applyFill="1" applyBorder="1" applyAlignment="1">
      <alignment horizontal="center" vertical="center" wrapText="1"/>
    </xf>
    <xf numFmtId="0" fontId="23" fillId="20" borderId="28" xfId="5" applyFont="1" applyFill="1" applyBorder="1" applyAlignment="1">
      <alignment horizontal="center" vertical="center" wrapText="1"/>
    </xf>
    <xf numFmtId="0" fontId="28" fillId="0" borderId="29" xfId="5" applyFont="1" applyBorder="1" applyAlignment="1">
      <alignment vertical="center" wrapText="1"/>
    </xf>
    <xf numFmtId="43" fontId="28" fillId="0" borderId="30" xfId="7" applyFont="1" applyFill="1" applyBorder="1" applyAlignment="1" applyProtection="1">
      <alignment horizontal="center" vertical="center" wrapText="1"/>
    </xf>
    <xf numFmtId="9" fontId="28" fillId="0" borderId="30" xfId="2" applyFont="1" applyFill="1" applyBorder="1" applyAlignment="1" applyProtection="1">
      <alignment horizontal="center" vertical="center" wrapText="1"/>
    </xf>
    <xf numFmtId="0" fontId="28" fillId="0" borderId="31" xfId="5" applyFont="1" applyBorder="1" applyAlignment="1">
      <alignment vertical="center" wrapText="1"/>
    </xf>
    <xf numFmtId="9" fontId="28" fillId="0" borderId="32" xfId="2" applyFont="1" applyFill="1" applyBorder="1" applyAlignment="1" applyProtection="1">
      <alignment horizontal="center" vertical="center" wrapText="1"/>
    </xf>
    <xf numFmtId="0" fontId="23" fillId="20" borderId="19" xfId="5" applyFont="1" applyFill="1" applyBorder="1" applyAlignment="1">
      <alignment horizontal="center" vertical="center" wrapText="1"/>
    </xf>
    <xf numFmtId="43" fontId="28" fillId="0" borderId="20" xfId="7" applyFont="1" applyFill="1" applyBorder="1" applyAlignment="1" applyProtection="1">
      <alignment horizontal="center" vertical="center" wrapText="1"/>
    </xf>
    <xf numFmtId="9" fontId="28" fillId="0" borderId="20" xfId="2" applyFont="1" applyFill="1" applyBorder="1" applyAlignment="1" applyProtection="1">
      <alignment horizontal="center" vertical="center" wrapText="1"/>
    </xf>
    <xf numFmtId="9" fontId="28" fillId="0" borderId="21" xfId="2" applyFont="1" applyFill="1" applyBorder="1" applyAlignment="1" applyProtection="1">
      <alignment horizontal="center" vertical="center" wrapText="1"/>
    </xf>
    <xf numFmtId="0" fontId="35" fillId="20" borderId="4" xfId="0" applyFont="1" applyFill="1" applyBorder="1" applyAlignment="1">
      <alignment horizontal="center" vertical="center" wrapText="1"/>
    </xf>
    <xf numFmtId="0" fontId="18" fillId="24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24" borderId="10" xfId="0" applyFont="1" applyFill="1" applyBorder="1" applyAlignment="1">
      <alignment horizontal="center" vertical="center" wrapText="1"/>
    </xf>
    <xf numFmtId="0" fontId="18" fillId="2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3" fillId="22" borderId="22" xfId="5" applyFont="1" applyFill="1" applyBorder="1" applyAlignment="1">
      <alignment horizontal="center" vertical="center" wrapText="1"/>
    </xf>
    <xf numFmtId="0" fontId="23" fillId="22" borderId="23" xfId="5" applyFont="1" applyFill="1" applyBorder="1" applyAlignment="1">
      <alignment horizontal="center" vertical="center" wrapText="1"/>
    </xf>
    <xf numFmtId="0" fontId="29" fillId="0" borderId="4" xfId="5" applyFont="1" applyBorder="1" applyAlignment="1">
      <alignment horizontal="left" vertical="center"/>
    </xf>
    <xf numFmtId="0" fontId="29" fillId="0" borderId="4" xfId="5" applyFont="1" applyBorder="1" applyAlignment="1" applyProtection="1">
      <alignment horizontal="left" vertical="center"/>
      <protection locked="0"/>
    </xf>
    <xf numFmtId="0" fontId="24" fillId="21" borderId="4" xfId="5" applyFont="1" applyFill="1" applyBorder="1" applyAlignment="1">
      <alignment horizontal="left" vertical="center"/>
    </xf>
    <xf numFmtId="0" fontId="23" fillId="19" borderId="4" xfId="0" applyFont="1" applyFill="1" applyBorder="1" applyAlignment="1">
      <alignment horizontal="center" vertical="center" wrapText="1"/>
    </xf>
    <xf numFmtId="0" fontId="23" fillId="22" borderId="4" xfId="5" applyFont="1" applyFill="1" applyBorder="1" applyAlignment="1">
      <alignment horizontal="center" vertical="center" wrapText="1"/>
    </xf>
    <xf numFmtId="0" fontId="26" fillId="20" borderId="4" xfId="5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/>
    </xf>
    <xf numFmtId="0" fontId="9" fillId="13" borderId="4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 wrapText="1"/>
    </xf>
    <xf numFmtId="167" fontId="30" fillId="0" borderId="0" xfId="2" applyNumberFormat="1" applyFont="1" applyBorder="1" applyAlignment="1">
      <alignment horizontal="center"/>
    </xf>
    <xf numFmtId="167" fontId="2" fillId="0" borderId="0" xfId="2" applyNumberFormat="1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9">
    <cellStyle name="Comma 2" xfId="7" xr:uid="{2E63E0CB-4D5A-44AC-90A5-8178B24998A1}"/>
    <cellStyle name="Currency 2" xfId="8" xr:uid="{B9BD5BEA-75F7-49B6-BFBC-EB1F9ADB838D}"/>
    <cellStyle name="Hyperlink" xfId="3" xr:uid="{00000000-000B-0000-0000-000008000000}"/>
    <cellStyle name="Normal 2" xfId="5" xr:uid="{90504D3F-8BAB-4121-886E-B283DFAF88F4}"/>
    <cellStyle name="Normal 3" xfId="4" xr:uid="{C246978F-19CC-994B-B526-95583841EACB}"/>
    <cellStyle name="Normale" xfId="0" builtinId="0"/>
    <cellStyle name="Percent 2" xfId="6" xr:uid="{6C240316-8383-4C72-8B96-A5DFFAD38672}"/>
    <cellStyle name="Percentuale" xfId="2" builtinId="5"/>
    <cellStyle name="Valuta" xfId="1" builtinId="4"/>
  </cellStyles>
  <dxfs count="90"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[$€-2]\ * #,##0.00_);_([$€-2]\ * \(#,##0.00\);_([$€-2]\ 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7" formatCode="_([$€-2]\ * #,##0.00_);_([$€-2]\ * \(#,##0.00\);_([$€-2]\ * &quot;-&quot;??_);_(@_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ECB3"/>
      <color rgb="FFFFD0EB"/>
      <color rgb="FFB5EEFF"/>
      <color rgb="FFBC9EBE"/>
      <color rgb="FF91C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180974</xdr:colOff>
      <xdr:row>27</xdr:row>
      <xdr:rowOff>152400</xdr:rowOff>
    </xdr:from>
    <xdr:to>
      <xdr:col>1</xdr:col>
      <xdr:colOff>4944648</xdr:colOff>
      <xdr:row>27</xdr:row>
      <xdr:rowOff>4133850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4521DA-F896-482C-A9A3-6D1394CDE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4" y="3228975"/>
          <a:ext cx="4766849" cy="3981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ACB931-C426-4096-86F2-58A6A5E614EF}" name="Table145" displayName="Table145" ref="A1:T7" totalsRowShown="0" headerRowDxfId="89" dataDxfId="88">
  <tableColumns count="20">
    <tableColumn id="22" xr3:uid="{1AC7CE83-E056-4617-AA4F-D1A42B83CA37}" name="Categoria" dataDxfId="87"/>
    <tableColumn id="21" xr3:uid="{61E40B08-C887-47D2-9B31-E0586A49AB6B}" name="% intensità agevolazione" dataDxfId="86"/>
    <tableColumn id="20" xr3:uid="{F1295EC1-8C9F-429F-A4BC-F076A28F7AAB}" name="eventuale maggiorazione % intensità agevolazione" dataDxfId="85"/>
    <tableColumn id="1" xr3:uid="{83CD6167-015C-44F6-84EC-BCCDB4D61C23}" name="Tipologia di reclutamento (scegliere da menù a tendina)" dataDxfId="84"/>
    <tableColumn id="3" xr3:uid="{C25EDE47-06D0-41FF-9EB7-990E3B4B07C8}" name="Fascia di costo (Alta/Media/Bassa)" dataDxfId="83"/>
    <tableColumn id="5" xr3:uid="{88F77B77-705A-472C-A5C1-B3D2F75358A1}" name="# Mesi persona" dataDxfId="82"/>
    <tableColumn id="19" xr3:uid="{E9C5DA64-8DE2-4884-B356-5E0BAF606C35}" name="Ore/anno" dataDxfId="81"/>
    <tableColumn id="6" xr3:uid="{9ECB0BD1-0768-4089-82E3-E9DBD2F1F7CE}" name="Costo standard (€/ora)" dataDxfId="80"/>
    <tableColumn id="7" xr3:uid="{67BE8378-E247-4838-B525-6E2B7E6BA0CD}" name="Costo Personale (€)" dataDxfId="79">
      <calculatedColumnFormula>Table145[[#This Row],[Costo standard (€/ora)]]*Table145[[#This Row],['# Mesi persona]]*Table145[[#This Row],[Ore/anno]]/12</calculatedColumnFormula>
    </tableColumn>
    <tableColumn id="8" xr3:uid="{C6E4582B-1996-4D29-A0B2-6EE72BF6BDDE}" name="Costi indiretti (15%)" dataDxfId="78">
      <calculatedColumnFormula>Table145[[#This Row],[Costo Personale (€)]]*0.15</calculatedColumnFormula>
    </tableColumn>
    <tableColumn id="16" xr3:uid="{460C9221-F69B-4D01-8A03-746CFA1821C7}" name="Costo Totale del Personale (€)" dataDxfId="77">
      <calculatedColumnFormula>Table145[[#This Row],[Costo Personale (€)]]+Table145[[#This Row],[Costi indiretti (15%)]]</calculatedColumnFormula>
    </tableColumn>
    <tableColumn id="9" xr3:uid="{52EC6E95-6FFA-4CD1-B2D4-D609761A2006}" name="% agovolazioni localizzate nelle Regioni del Mezzogiorno" dataDxfId="76"/>
    <tableColumn id="11" xr3:uid="{773224F7-0A13-4CAF-9031-86F2D1EEB719}" name="% agevolazioni in investimenti di cui linea di intervento 022_x000a_" dataDxfId="75"/>
    <tableColumn id="12" xr3:uid="{4C310F45-AC92-45DA-8885-E8F8108431ED}" name="% agevolazioni in investimenti di cui linea di intervento 023_x000a_" dataDxfId="74"/>
    <tableColumn id="13" xr3:uid="{4C83EB19-CD59-4B8F-B4FE-4BC999F4EFFE}" name="Colonna1" dataDxfId="73"/>
    <tableColumn id="4" xr3:uid="{AF4C8A3D-A3DF-4436-BD6B-D902E836FD5A}" name="Agevolazione" dataDxfId="72">
      <calculatedColumnFormula>Table145[[#This Row],[Costo Totale del Personale (€)]]*(Table145[[#This Row],[% intensità agevolazione]]+Table145[[#This Row],[eventuale maggiorazione % intensità agevolazione]])</calculatedColumnFormula>
    </tableColumn>
    <tableColumn id="2" xr3:uid="{5D33543E-B24C-4D0F-B0BC-A41FC1CE8DE0}" name="Agevolazione nelle Regioni del Mezzogiorno" dataDxfId="71">
      <calculatedColumnFormula>Table145[[#This Row],[Agevolazione]]*Table145[[#This Row],[% agovolazioni localizzate nelle Regioni del Mezzogiorno]]</calculatedColumnFormula>
    </tableColumn>
    <tableColumn id="24" xr3:uid="{B8DC005F-E962-4B57-865F-6C254A8CDB61}" name="Agevolazioni linea 022" dataDxfId="70">
      <calculatedColumnFormula>Table145[[#This Row],[Agevolazione]]*Table145[[#This Row],[% agevolazioni in investimenti di cui linea di intervento 022
]]</calculatedColumnFormula>
    </tableColumn>
    <tableColumn id="25" xr3:uid="{4A9FAAB8-49E5-4D0E-83CD-BAF3A80589CA}" name="Agevolazioni linea 023" dataDxfId="69">
      <calculatedColumnFormula>Table145[[#This Row],[Agevolazione]]*Table145[[#This Row],[% agevolazioni in investimenti di cui linea di intervento 023
]]</calculatedColumnFormula>
    </tableColumn>
    <tableColumn id="26" xr3:uid="{B84435D6-093C-463F-8D69-4FF1183DD540}" name="Colonna2" dataDxfId="6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9C227BD-1EA4-4FD3-A7E9-DAC918246C1F}" name="Table1456" displayName="Table1456" ref="A1:T7" totalsRowShown="0" headerRowDxfId="67" dataDxfId="66">
  <tableColumns count="20">
    <tableColumn id="22" xr3:uid="{D704462B-C73F-472E-A5DB-17350BCD0495}" name="Categoria" dataDxfId="65"/>
    <tableColumn id="21" xr3:uid="{A9381C1F-0E2D-4631-BFBB-B1915C486CDB}" name="% intensità agevolazione" dataDxfId="64"/>
    <tableColumn id="20" xr3:uid="{C2707878-B046-41C0-B919-6B759FA56129}" name="eventuale maggiorazione % intensità agevolazione" dataDxfId="63"/>
    <tableColumn id="10" xr3:uid="{B08B664F-9860-4B32-B092-81FE94B67AA7}" name="Tipologia di reclutamento (scegliere da menù a tendina)" dataDxfId="62"/>
    <tableColumn id="3" xr3:uid="{3CD46278-9FAE-44AF-9407-0721DD7098DC}" name="Fascia di costo (Alta/Media/Bassa)" dataDxfId="61"/>
    <tableColumn id="5" xr3:uid="{D7586464-EE2C-4CFE-86C8-CAC9B4C5F40B}" name="# Mesi persona" dataDxfId="60"/>
    <tableColumn id="19" xr3:uid="{5F508AA5-BFBB-48D3-8759-7160909D9BC4}" name="Ore/anno" dataDxfId="59"/>
    <tableColumn id="6" xr3:uid="{DC0CDE83-D5CD-41BE-81E3-EE8F261BCC81}" name="Costo standard (€/ora)" dataDxfId="58"/>
    <tableColumn id="7" xr3:uid="{264363F6-4417-4183-A145-07E775A9A813}" name="Costo Personale (€)" dataDxfId="57">
      <calculatedColumnFormula>Table1456[[#This Row],[Costo standard (€/ora)]]*Table1456[[#This Row],['# Mesi persona]]*Table1456[[#This Row],[Ore/anno]]/12</calculatedColumnFormula>
    </tableColumn>
    <tableColumn id="8" xr3:uid="{5F43E844-6715-4BB8-A20E-B836AFB149E7}" name="Costi indiretti (15%)" dataDxfId="56">
      <calculatedColumnFormula>Table1456[[#This Row],[Costo Personale (€)]]*0.15</calculatedColumnFormula>
    </tableColumn>
    <tableColumn id="16" xr3:uid="{2058864F-293C-4764-BE59-A59CA8545360}" name="Costo Totale del Personale (€)" dataDxfId="55">
      <calculatedColumnFormula>Table1456[[#This Row],[Costo Personale (€)]]+Table1456[[#This Row],[Costi indiretti (15%)]]</calculatedColumnFormula>
    </tableColumn>
    <tableColumn id="9" xr3:uid="{CE68EF60-D569-4CCF-BEF2-F7B12C27A7ED}" name="% agovolazioni localizzate nelle Regioni del Mezzogiorno" dataDxfId="54"/>
    <tableColumn id="11" xr3:uid="{4063EE78-E853-4DD0-B039-C4F3C78240E1}" name="% agevolazioni in investimenti di cui linea di intervento 022" dataDxfId="53"/>
    <tableColumn id="12" xr3:uid="{ACD22B33-7176-4E5C-AB85-7995314BF5F2}" name="% agevolazioni in investimenti di cui linea di intervento 023" dataDxfId="52"/>
    <tableColumn id="13" xr3:uid="{DA2FEE19-8DED-4C14-99DF-B7FF2C3234B7}" name="Colonna2" dataDxfId="51"/>
    <tableColumn id="4" xr3:uid="{BF47CE33-F91C-431D-BC63-82064CC0DFDB}" name="Agevolazione" dataDxfId="50">
      <calculatedColumnFormula>Table1456[[#This Row],[Costo Totale del Personale (€)]]*(Table1456[[#This Row],[% intensità agevolazione]]+Table1456[[#This Row],[eventuale maggiorazione % intensità agevolazione]])</calculatedColumnFormula>
    </tableColumn>
    <tableColumn id="2" xr3:uid="{AC4D2110-C68B-464F-8867-8104DD56353A}" name="Agevolazione nelle Regioni del Mezzogiorno" dataDxfId="49">
      <calculatedColumnFormula>Table1456[[#This Row],[Agevolazione]]*Table1456[[#This Row],[% agovolazioni localizzate nelle Regioni del Mezzogiorno]]</calculatedColumnFormula>
    </tableColumn>
    <tableColumn id="24" xr3:uid="{4102FA1C-21C6-4B6E-A1C1-FA179AF46BD5}" name="Agevolazioni linea 022" dataDxfId="48">
      <calculatedColumnFormula>Table1456[[#This Row],[Agevolazione]]*Table1456[[#This Row],[% agevolazioni in investimenti di cui linea di intervento 022]]</calculatedColumnFormula>
    </tableColumn>
    <tableColumn id="25" xr3:uid="{D53D09F3-0BF5-4B33-BAAF-AEC003AD9C09}" name="Agevolazioni linea 023" dataDxfId="47">
      <calculatedColumnFormula>Table1456[[#This Row],[Agevolazione]]*Table1456[[#This Row],[% agevolazioni in investimenti di cui linea di intervento 023]]</calculatedColumnFormula>
    </tableColumn>
    <tableColumn id="26" xr3:uid="{1538E5AD-B321-4524-A5FF-F3A320F27253}" name="Colonna1" dataDxfId="4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713C9E-F988-4073-B7FC-7EED35FD3BBA}" name="Table14567" displayName="Table14567" ref="A1:T7" totalsRowShown="0" headerRowDxfId="45" dataDxfId="44">
  <tableColumns count="20">
    <tableColumn id="22" xr3:uid="{F07E2603-F5BD-43CF-B141-1D26EDBAFDE6}" name="Categoria" dataDxfId="43"/>
    <tableColumn id="21" xr3:uid="{9A7F1BED-4F36-4610-BBF2-03D2C28FE2FB}" name="% intensità agevolazione" dataDxfId="42"/>
    <tableColumn id="20" xr3:uid="{54AC256F-EF17-4F0D-888A-0DE8CA03A7F9}" name="eventuale maggiorazione % intensità agevolazione" dataDxfId="41"/>
    <tableColumn id="14" xr3:uid="{CD6D6E01-F56A-4FEF-83A5-38094C6F48BD}" name="Tipologia di reclutamento (scegliere da menù a tendina)" dataDxfId="40"/>
    <tableColumn id="3" xr3:uid="{98367534-490E-4042-A803-51D5C2D87793}" name="Fascia di costo (Alta/Media/Bassa)" dataDxfId="39"/>
    <tableColumn id="5" xr3:uid="{26A5433D-A296-46CF-9A50-7F51B075172D}" name="# Mesi persona" dataDxfId="38"/>
    <tableColumn id="19" xr3:uid="{AA4B3629-E659-4A0C-9CE2-C59C170080B6}" name="Ore/anno" dataDxfId="37"/>
    <tableColumn id="6" xr3:uid="{906CEA01-0470-4CFB-AD20-B5250524EF14}" name="Costo standard (€/ora)" dataDxfId="36"/>
    <tableColumn id="7" xr3:uid="{28C2D4CD-956B-4F34-B105-ABA03E2875BB}" name="Costo Personale (€)" dataDxfId="35">
      <calculatedColumnFormula>Table14567[[#This Row],[Costo standard (€/ora)]]*Table14567[[#This Row],['# Mesi persona]]*Table14567[[#This Row],[Ore/anno]]/12</calculatedColumnFormula>
    </tableColumn>
    <tableColumn id="8" xr3:uid="{D0ECC5B0-3983-449B-9600-89760619F461}" name="Costi indiretti (15%)" dataDxfId="34">
      <calculatedColumnFormula>Table14567[[#This Row],[Costo Personale (€)]]*0.15</calculatedColumnFormula>
    </tableColumn>
    <tableColumn id="16" xr3:uid="{4FEAF371-1A0A-4628-AE39-9373520A211F}" name="Costo Totale del Personale (€)" dataDxfId="33">
      <calculatedColumnFormula>Table14567[[#This Row],[Costo Personale (€)]]+Table14567[[#This Row],[Costi indiretti (15%)]]</calculatedColumnFormula>
    </tableColumn>
    <tableColumn id="9" xr3:uid="{CC54C98B-77EE-499F-8581-862FE1FDEB20}" name="% agovolazioni localizzate nelle Regioni del Mezzogiorno" dataDxfId="32"/>
    <tableColumn id="11" xr3:uid="{389A9BD5-4276-450B-8E9E-2C3C72FE471C}" name="% agevolazioni in investimenti di cui linea di intervento 022_x000a_" dataDxfId="31"/>
    <tableColumn id="12" xr3:uid="{4BBF21EF-BC73-4BE2-AD22-4487C5173F0B}" name="% agevolazioni in investimenti di cui linea di intervento 023_x000a_" dataDxfId="30"/>
    <tableColumn id="13" xr3:uid="{90A40A2F-57F7-4912-BE88-D0B668D42049}" name="Colonna1" dataDxfId="29"/>
    <tableColumn id="4" xr3:uid="{A6392648-7F6C-4708-8628-A3301A00C688}" name="Agevolazione" dataDxfId="28">
      <calculatedColumnFormula>Table14567[[#This Row],[Costo Totale del Personale (€)]]*(Table14567[[#This Row],[% intensità agevolazione]]+Table14567[[#This Row],[eventuale maggiorazione % intensità agevolazione]])</calculatedColumnFormula>
    </tableColumn>
    <tableColumn id="2" xr3:uid="{552BEA76-756A-47F5-B2EE-D60BA2287C6B}" name="Agevolazione nelle Regioni del Mezzogiorno" dataDxfId="27">
      <calculatedColumnFormula>Table14567[[#This Row],[Agevolazione]]*Table14567[[#This Row],[% agovolazioni localizzate nelle Regioni del Mezzogiorno]]</calculatedColumnFormula>
    </tableColumn>
    <tableColumn id="24" xr3:uid="{1BCB2788-3499-4CBD-871D-FA12E3CEB105}" name="Agevolazioni linea 022" dataDxfId="26">
      <calculatedColumnFormula>Table14567[[#This Row],[Agevolazione]]*Table14567[[#This Row],[% agevolazioni in investimenti di cui linea di intervento 022
]]</calculatedColumnFormula>
    </tableColumn>
    <tableColumn id="25" xr3:uid="{5EBB40EC-C5E4-4690-825D-B1CD464A454E}" name="Agevolazioni linea 023" dataDxfId="25">
      <calculatedColumnFormula>Table14567[[#This Row],[Agevolazione]]*Table14567[[#This Row],[% agevolazioni in investimenti di cui linea di intervento 023
]]</calculatedColumnFormula>
    </tableColumn>
    <tableColumn id="26" xr3:uid="{FFA211B0-3849-44EC-9997-51A18F77BBAE}" name="Colonna2" dataDxfId="2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6CC9A0-8532-417D-BC14-18D86B777D3F}" name="Table14" displayName="Table14" ref="A1:T7" totalsRowShown="0" headerRowDxfId="23" dataDxfId="22">
  <tableColumns count="20">
    <tableColumn id="22" xr3:uid="{3467BA57-6428-4923-8B8B-5BA07B56E4FA}" name="Categoria" dataDxfId="21"/>
    <tableColumn id="21" xr3:uid="{FFDD62B0-1E11-4A8D-AF42-30DEE788C9E1}" name="% intensità agevolazione" dataDxfId="20"/>
    <tableColumn id="20" xr3:uid="{2552B52F-88C6-4BC5-8852-8564527C08E8}" name="eventuale maggiorazione % intensità agevolazione" dataDxfId="19"/>
    <tableColumn id="1" xr3:uid="{496C43DC-13CD-436B-A437-5C760932C4FC}" name="Tipologia di reclutamento (scegliere da menù a tendina)" dataDxfId="18"/>
    <tableColumn id="3" xr3:uid="{091F1095-D561-4067-95D4-10DB609A0AAB}" name="Fascia di costo (Alta/Media/Bassa)" dataDxfId="17"/>
    <tableColumn id="5" xr3:uid="{FDC97D62-E52D-4FD3-BF6C-59768727A227}" name="# Mesi persona" dataDxfId="16"/>
    <tableColumn id="19" xr3:uid="{B7D80BE4-3EE1-4F29-98BB-F5377D46FCB7}" name="Ore/anno" dataDxfId="15"/>
    <tableColumn id="6" xr3:uid="{A8C7E910-10DB-4ECE-BFD8-E88FEF78266E}" name="Costo standard (€/ora)" dataDxfId="14"/>
    <tableColumn id="7" xr3:uid="{FE9AA759-125E-44BA-B32E-164CA6C57576}" name="Costo Personale (€)" dataDxfId="13">
      <calculatedColumnFormula>Table14[[#This Row],[Costo standard (€/ora)]]*Table14[[#This Row],['# Mesi persona]]*Table14[[#This Row],[Ore/anno]]/12</calculatedColumnFormula>
    </tableColumn>
    <tableColumn id="8" xr3:uid="{38351495-8366-445E-A7C0-F2D0935B334A}" name="Costi indiretti (15%)" dataDxfId="12">
      <calculatedColumnFormula>Table14[[#This Row],[Costo Personale (€)]]*0.15</calculatedColumnFormula>
    </tableColumn>
    <tableColumn id="16" xr3:uid="{115DEB2D-5BC9-474F-9C04-59F8553B0AD2}" name="Costo Totale del Personale (€)" dataDxfId="11">
      <calculatedColumnFormula>Table14[[#This Row],[Costo Personale (€)]]+Table14[[#This Row],[Costi indiretti (15%)]]</calculatedColumnFormula>
    </tableColumn>
    <tableColumn id="9" xr3:uid="{BB05686D-FB30-47C6-B3BC-DDCE2C0612BF}" name="% agovolazioni localizzate nelle Regioni del Mezzogiorno" dataDxfId="10"/>
    <tableColumn id="11" xr3:uid="{D63E954C-B66E-4699-8BAD-EDDF04C3F36E}" name="% agevolazioni in investimenti di cui linea di intervento 022_x000a_" dataDxfId="9"/>
    <tableColumn id="12" xr3:uid="{4753E096-FA35-41DB-9C9D-12B7BB74F144}" name="% agevolazioni in investimenti di cui linea di intervento 023_x000a_" dataDxfId="8"/>
    <tableColumn id="13" xr3:uid="{E73BB56C-B431-436B-B5A7-0079E24B9197}" name="Colonna1" dataDxfId="7"/>
    <tableColumn id="4" xr3:uid="{257EC53A-24E8-4149-B9A7-7DD3B75B1BEF}" name="Agevolazione" dataDxfId="6">
      <calculatedColumnFormula>Table14[[#This Row],[Costo Totale del Personale (€)]]*(Table14[[#This Row],[% intensità agevolazione]]+Table14[[#This Row],[eventuale maggiorazione % intensità agevolazione]])</calculatedColumnFormula>
    </tableColumn>
    <tableColumn id="2" xr3:uid="{C7EE7177-044A-45F6-952C-B1B9F893C881}" name="Agevolazione nelle Regioni del Mezzogiorno" dataDxfId="5">
      <calculatedColumnFormula>Table14[[#This Row],[Agevolazione]]*Table14[[#This Row],[% agovolazioni localizzate nelle Regioni del Mezzogiorno]]</calculatedColumnFormula>
    </tableColumn>
    <tableColumn id="24" xr3:uid="{E4F305C5-59AF-4B82-BE16-F05A738AD60B}" name="Agevolazioni linea 022" dataDxfId="4">
      <calculatedColumnFormula>Table14[[#This Row],[Agevolazione]]*Table14[[#This Row],[% agevolazioni in investimenti di cui linea di intervento 022
]]</calculatedColumnFormula>
    </tableColumn>
    <tableColumn id="25" xr3:uid="{7A569A47-8C20-4E7B-8D7F-23441032C0DE}" name="Agevolazioni linea 023" dataDxfId="3">
      <calculatedColumnFormula>Table14[[#This Row],[Agevolazione]]*Table14[[#This Row],[% agevolazioni in investimenti di cui linea di intervento 023
]]</calculatedColumnFormula>
    </tableColumn>
    <tableColumn id="26" xr3:uid="{DE811F0B-0531-44F1-B10D-47E2407B5DBE}" name="Colonna2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a.mur.gov.it/docs/Pe/m_pi.AOOSG_MUR.REGISTRO%20DECRETI(R).0000341.15-03-2022.pdf" TargetMode="External"/><Relationship Id="rId1" Type="http://schemas.openxmlformats.org/officeDocument/2006/relationships/hyperlink" Target="https://www.mur.gov.it/sites/default/files/2022-10/PNRR_LINEE%20GUIDA%20PER%20LA%20RENDICONTAZIONE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8720-5CD5-4ADE-9C3A-A5D3F9424576}">
  <dimension ref="A1:H40"/>
  <sheetViews>
    <sheetView tabSelected="1" zoomScale="107" zoomScaleNormal="90" workbookViewId="0">
      <selection activeCell="B1" sqref="B1"/>
    </sheetView>
  </sheetViews>
  <sheetFormatPr defaultRowHeight="15.5"/>
  <cols>
    <col min="2" max="2" width="130.58203125" style="115" customWidth="1"/>
    <col min="3" max="4" width="9.33203125" style="115" customWidth="1"/>
    <col min="5" max="5" width="19.25" style="115" customWidth="1"/>
    <col min="6" max="8" width="9.33203125" style="115" customWidth="1"/>
    <col min="9" max="12" width="9.33203125" customWidth="1"/>
  </cols>
  <sheetData>
    <row r="1" spans="1:8" ht="34.15" customHeight="1">
      <c r="A1" s="14"/>
      <c r="B1" s="155" t="s">
        <v>144</v>
      </c>
      <c r="C1" s="156"/>
      <c r="E1" s="116"/>
    </row>
    <row r="2" spans="1:8" s="115" customFormat="1" ht="21.65" customHeight="1">
      <c r="A2" s="156"/>
      <c r="B2" s="157" t="s">
        <v>145</v>
      </c>
      <c r="C2" s="156"/>
      <c r="E2" s="154"/>
      <c r="F2" s="152"/>
      <c r="G2" s="152"/>
      <c r="H2" s="152"/>
    </row>
    <row r="3" spans="1:8" s="115" customFormat="1">
      <c r="A3" s="156"/>
      <c r="B3" s="158" t="s">
        <v>177</v>
      </c>
      <c r="C3" s="156"/>
      <c r="E3" s="153"/>
      <c r="F3" s="128"/>
      <c r="G3" s="128"/>
      <c r="H3" s="128"/>
    </row>
    <row r="4" spans="1:8" s="115" customFormat="1">
      <c r="A4" s="156"/>
      <c r="B4" s="158"/>
      <c r="C4" s="156"/>
      <c r="E4" s="153"/>
      <c r="F4" s="128"/>
      <c r="G4" s="128"/>
      <c r="H4" s="128"/>
    </row>
    <row r="5" spans="1:8" s="115" customFormat="1">
      <c r="A5" s="156"/>
      <c r="B5" s="155" t="s">
        <v>146</v>
      </c>
      <c r="C5" s="156"/>
      <c r="E5" s="153"/>
      <c r="F5" s="128"/>
      <c r="G5" s="128"/>
      <c r="H5" s="128"/>
    </row>
    <row r="6" spans="1:8" s="115" customFormat="1">
      <c r="A6" s="156"/>
      <c r="B6" s="159" t="s">
        <v>178</v>
      </c>
      <c r="C6" s="156"/>
    </row>
    <row r="7" spans="1:8" s="115" customFormat="1">
      <c r="A7" s="156"/>
      <c r="B7" s="158" t="s">
        <v>179</v>
      </c>
      <c r="C7" s="156"/>
    </row>
    <row r="8" spans="1:8" s="115" customFormat="1">
      <c r="A8" s="156"/>
      <c r="B8" s="161" t="s">
        <v>185</v>
      </c>
      <c r="C8" s="156"/>
    </row>
    <row r="9" spans="1:8" s="115" customFormat="1" ht="31">
      <c r="A9" s="156"/>
      <c r="B9" s="159" t="s">
        <v>180</v>
      </c>
      <c r="C9" s="156"/>
    </row>
    <row r="10" spans="1:8" s="115" customFormat="1">
      <c r="A10" s="156"/>
      <c r="B10" s="159" t="s">
        <v>181</v>
      </c>
      <c r="C10" s="156"/>
    </row>
    <row r="11" spans="1:8" s="115" customFormat="1">
      <c r="A11" s="156"/>
      <c r="B11" s="116" t="s">
        <v>162</v>
      </c>
      <c r="C11" s="156"/>
    </row>
    <row r="12" spans="1:8" s="115" customFormat="1">
      <c r="A12" s="156"/>
      <c r="B12" s="158"/>
      <c r="C12" s="156"/>
    </row>
    <row r="13" spans="1:8" s="115" customFormat="1">
      <c r="A13" s="156"/>
      <c r="B13" s="155" t="s">
        <v>156</v>
      </c>
      <c r="C13" s="156"/>
    </row>
    <row r="14" spans="1:8" s="115" customFormat="1">
      <c r="A14" s="156"/>
      <c r="B14" s="158" t="s">
        <v>157</v>
      </c>
      <c r="C14" s="156"/>
    </row>
    <row r="15" spans="1:8" s="115" customFormat="1">
      <c r="A15" s="156"/>
      <c r="B15" s="158" t="s">
        <v>182</v>
      </c>
      <c r="C15" s="156"/>
    </row>
    <row r="16" spans="1:8" s="115" customFormat="1">
      <c r="A16" s="156"/>
      <c r="B16" s="158" t="s">
        <v>176</v>
      </c>
      <c r="C16" s="156"/>
    </row>
    <row r="17" spans="1:3" s="115" customFormat="1">
      <c r="A17" s="156"/>
      <c r="C17" s="156"/>
    </row>
    <row r="18" spans="1:3" s="115" customFormat="1">
      <c r="A18" s="156"/>
      <c r="B18" s="155" t="s">
        <v>148</v>
      </c>
      <c r="C18" s="156"/>
    </row>
    <row r="19" spans="1:3" s="115" customFormat="1">
      <c r="A19" s="156"/>
      <c r="B19" s="160" t="s">
        <v>183</v>
      </c>
      <c r="C19" s="156"/>
    </row>
    <row r="20" spans="1:3" s="115" customFormat="1">
      <c r="A20" s="156"/>
      <c r="B20" s="160" t="s">
        <v>150</v>
      </c>
      <c r="C20" s="156"/>
    </row>
    <row r="21" spans="1:3" s="115" customFormat="1">
      <c r="A21" s="156"/>
      <c r="B21" s="160" t="s">
        <v>149</v>
      </c>
      <c r="C21" s="156"/>
    </row>
    <row r="22" spans="1:3" s="115" customFormat="1">
      <c r="A22" s="156"/>
      <c r="B22" s="158"/>
      <c r="C22" s="156"/>
    </row>
    <row r="23" spans="1:3">
      <c r="A23" s="14"/>
      <c r="B23" s="155" t="s">
        <v>147</v>
      </c>
      <c r="C23" s="156"/>
    </row>
    <row r="24" spans="1:3">
      <c r="A24" s="14"/>
      <c r="B24" s="155" t="s">
        <v>153</v>
      </c>
      <c r="C24" s="156"/>
    </row>
    <row r="25" spans="1:3">
      <c r="A25" s="14"/>
      <c r="B25" s="155" t="s">
        <v>154</v>
      </c>
      <c r="C25" s="156"/>
    </row>
    <row r="26" spans="1:3">
      <c r="A26" s="14"/>
      <c r="B26" s="155" t="s">
        <v>155</v>
      </c>
      <c r="C26" s="156"/>
    </row>
    <row r="27" spans="1:3">
      <c r="A27" s="14"/>
      <c r="B27" s="83" t="s">
        <v>151</v>
      </c>
      <c r="C27" s="156"/>
    </row>
    <row r="28" spans="1:3" ht="334.15" customHeight="1">
      <c r="A28" s="14"/>
      <c r="B28" s="158"/>
      <c r="C28" s="156"/>
    </row>
    <row r="29" spans="1:3">
      <c r="A29" s="14"/>
      <c r="B29" s="158" t="s">
        <v>168</v>
      </c>
      <c r="C29" s="156"/>
    </row>
    <row r="30" spans="1:3">
      <c r="A30" s="14"/>
      <c r="B30" s="155" t="s">
        <v>167</v>
      </c>
      <c r="C30" s="156"/>
    </row>
    <row r="31" spans="1:3">
      <c r="A31" s="14"/>
      <c r="B31" s="158" t="s">
        <v>152</v>
      </c>
      <c r="C31" s="156"/>
    </row>
    <row r="32" spans="1:3">
      <c r="B32" s="116"/>
      <c r="C32" s="156"/>
    </row>
    <row r="33" spans="1:3">
      <c r="A33" s="14"/>
      <c r="B33" s="155" t="s">
        <v>166</v>
      </c>
      <c r="C33" s="156"/>
    </row>
    <row r="34" spans="1:3">
      <c r="A34" s="14"/>
      <c r="B34" s="158"/>
      <c r="C34" s="156"/>
    </row>
    <row r="35" spans="1:3">
      <c r="B35" s="116"/>
    </row>
    <row r="36" spans="1:3">
      <c r="B36" s="116"/>
    </row>
    <row r="37" spans="1:3">
      <c r="B37" s="116"/>
    </row>
    <row r="38" spans="1:3">
      <c r="B38" s="116"/>
    </row>
    <row r="39" spans="1:3">
      <c r="B39" s="116"/>
    </row>
    <row r="40" spans="1:3">
      <c r="B40" s="116"/>
    </row>
  </sheetData>
  <hyperlinks>
    <hyperlink ref="B21" r:id="rId1" xr:uid="{49F861D1-54A1-456F-8670-D7AA3A3D2F63}"/>
    <hyperlink ref="B20" r:id="rId2" xr:uid="{4C8018FE-1AD0-48A7-BCC0-A57C9C29A7E7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7AB7-85B8-4B9E-9A7C-B27E56548DC4}">
  <sheetPr>
    <tabColor theme="9" tint="0.59999389629810485"/>
    <pageSetUpPr fitToPage="1"/>
  </sheetPr>
  <dimension ref="A1:AL19"/>
  <sheetViews>
    <sheetView zoomScaleNormal="100" workbookViewId="0">
      <pane xSplit="1" ySplit="8" topLeftCell="C9" activePane="bottomRight" state="frozen"/>
      <selection activeCell="AF44" sqref="AF44"/>
      <selection pane="topRight" activeCell="AF44" sqref="AF44"/>
      <selection pane="bottomLeft" activeCell="AF44" sqref="AF44"/>
      <selection pane="bottomRight" activeCell="C16" sqref="C16"/>
    </sheetView>
  </sheetViews>
  <sheetFormatPr defaultColWidth="7.83203125" defaultRowHeight="14.5"/>
  <cols>
    <col min="1" max="1" width="44.33203125" style="96" customWidth="1"/>
    <col min="2" max="2" width="27.75" style="96" customWidth="1"/>
    <col min="3" max="3" width="27.75" style="103" customWidth="1"/>
    <col min="4" max="14" width="20.33203125" style="96" customWidth="1"/>
    <col min="15" max="16" width="23.08203125" style="96" customWidth="1"/>
    <col min="17" max="17" width="21.75" style="96" customWidth="1"/>
    <col min="18" max="18" width="22.25" style="96" customWidth="1"/>
    <col min="19" max="19" width="20.25" style="96" bestFit="1" customWidth="1"/>
    <col min="20" max="24" width="19.58203125" style="96" customWidth="1"/>
    <col min="25" max="16384" width="7.83203125" style="96"/>
  </cols>
  <sheetData>
    <row r="1" spans="1:38" customFormat="1" ht="28.5" customHeight="1">
      <c r="A1" s="166" t="s">
        <v>112</v>
      </c>
      <c r="B1" s="166"/>
      <c r="C1" s="166"/>
      <c r="D1" s="166"/>
      <c r="E1" s="166"/>
      <c r="F1" s="166"/>
      <c r="G1" s="166"/>
    </row>
    <row r="2" spans="1:38" customFormat="1" ht="15.5">
      <c r="A2" s="205" t="s">
        <v>113</v>
      </c>
      <c r="B2" s="205"/>
      <c r="C2" s="205"/>
      <c r="D2" s="206" t="s">
        <v>115</v>
      </c>
      <c r="E2" s="206"/>
      <c r="F2" s="206"/>
      <c r="G2" s="206"/>
    </row>
    <row r="3" spans="1:38" customFormat="1" ht="15.5">
      <c r="A3" s="205" t="s">
        <v>114</v>
      </c>
      <c r="B3" s="205"/>
      <c r="C3" s="205"/>
      <c r="D3" s="206" t="s">
        <v>116</v>
      </c>
      <c r="E3" s="206"/>
      <c r="F3" s="206"/>
      <c r="G3" s="206"/>
    </row>
    <row r="4" spans="1:38" customFormat="1" ht="15.5">
      <c r="A4" s="207" t="s">
        <v>118</v>
      </c>
      <c r="B4" s="207"/>
      <c r="C4" s="207"/>
      <c r="D4" s="206" t="s">
        <v>117</v>
      </c>
      <c r="E4" s="206"/>
      <c r="F4" s="206"/>
      <c r="G4" s="206"/>
    </row>
    <row r="5" spans="1:38" customFormat="1" ht="9" customHeight="1">
      <c r="A5" s="114"/>
      <c r="B5" s="114"/>
      <c r="C5" s="114"/>
      <c r="D5" s="114"/>
      <c r="E5" s="114"/>
      <c r="F5" s="114"/>
      <c r="G5" s="114"/>
    </row>
    <row r="6" spans="1:38" ht="8.5" customHeight="1">
      <c r="A6" s="97"/>
      <c r="B6" s="97"/>
      <c r="C6" s="98"/>
    </row>
    <row r="7" spans="1:38" s="99" customFormat="1" ht="20" customHeight="1">
      <c r="A7" s="208" t="s">
        <v>83</v>
      </c>
      <c r="B7" s="208" t="s">
        <v>84</v>
      </c>
      <c r="C7" s="208" t="s">
        <v>102</v>
      </c>
      <c r="D7" s="210" t="s">
        <v>85</v>
      </c>
      <c r="E7" s="210"/>
      <c r="F7" s="210"/>
      <c r="G7" s="210"/>
      <c r="H7" s="210"/>
      <c r="I7" s="210" t="s">
        <v>86</v>
      </c>
      <c r="J7" s="210"/>
      <c r="K7" s="210"/>
      <c r="L7" s="210"/>
      <c r="M7" s="210"/>
      <c r="N7" s="210"/>
      <c r="O7" s="209" t="s">
        <v>87</v>
      </c>
      <c r="P7" s="209"/>
      <c r="Q7" s="209"/>
      <c r="R7" s="209"/>
      <c r="S7" s="209"/>
      <c r="T7" s="203"/>
      <c r="U7" s="204"/>
      <c r="V7" s="204"/>
      <c r="W7" s="204"/>
      <c r="X7" s="204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</row>
    <row r="8" spans="1:38" ht="58.5" customHeight="1">
      <c r="A8" s="208"/>
      <c r="B8" s="208"/>
      <c r="C8" s="208"/>
      <c r="D8" s="106" t="s">
        <v>88</v>
      </c>
      <c r="E8" s="107" t="s">
        <v>105</v>
      </c>
      <c r="F8" s="106" t="s">
        <v>89</v>
      </c>
      <c r="G8" s="106" t="s">
        <v>90</v>
      </c>
      <c r="H8" s="106" t="s">
        <v>91</v>
      </c>
      <c r="I8" s="106" t="s">
        <v>88</v>
      </c>
      <c r="J8" s="107" t="s">
        <v>132</v>
      </c>
      <c r="K8" s="106" t="s">
        <v>89</v>
      </c>
      <c r="L8" s="106" t="s">
        <v>90</v>
      </c>
      <c r="M8" s="106" t="s">
        <v>91</v>
      </c>
      <c r="N8" s="106" t="s">
        <v>158</v>
      </c>
      <c r="O8" s="113" t="s">
        <v>93</v>
      </c>
      <c r="P8" s="113" t="s">
        <v>106</v>
      </c>
      <c r="Q8" s="113" t="s">
        <v>89</v>
      </c>
      <c r="R8" s="113" t="s">
        <v>90</v>
      </c>
      <c r="S8" s="113" t="s">
        <v>91</v>
      </c>
      <c r="T8" s="113" t="s">
        <v>161</v>
      </c>
      <c r="U8" s="163" t="s">
        <v>164</v>
      </c>
      <c r="V8" s="197" t="s">
        <v>163</v>
      </c>
      <c r="W8" s="163" t="s">
        <v>165</v>
      </c>
      <c r="X8" s="163" t="s">
        <v>184</v>
      </c>
    </row>
    <row r="9" spans="1:38" ht="29">
      <c r="A9" s="108" t="s">
        <v>100</v>
      </c>
      <c r="B9" s="108" t="s">
        <v>100</v>
      </c>
      <c r="C9" s="109" t="s">
        <v>94</v>
      </c>
      <c r="D9" s="110">
        <v>0</v>
      </c>
      <c r="E9" s="111">
        <v>0</v>
      </c>
      <c r="F9" s="110">
        <v>0</v>
      </c>
      <c r="G9" s="110">
        <v>0</v>
      </c>
      <c r="H9" s="110">
        <v>0</v>
      </c>
      <c r="I9" s="110">
        <v>0</v>
      </c>
      <c r="J9" s="111">
        <v>0</v>
      </c>
      <c r="K9" s="110">
        <v>0</v>
      </c>
      <c r="L9" s="110">
        <v>0</v>
      </c>
      <c r="M9" s="110">
        <v>0</v>
      </c>
      <c r="N9" s="110"/>
      <c r="O9" s="110">
        <f>SUM(I9,D9)</f>
        <v>0</v>
      </c>
      <c r="P9" s="110">
        <f>(D9*E9)+(I9*J9)</f>
        <v>0</v>
      </c>
      <c r="Q9" s="110">
        <f>SUM(F9,K9,)</f>
        <v>0</v>
      </c>
      <c r="R9" s="110">
        <f>SUM(L9,G9)</f>
        <v>0</v>
      </c>
      <c r="S9" s="110">
        <f>SUM(M9,H9)</f>
        <v>0</v>
      </c>
      <c r="T9" s="148">
        <v>0</v>
      </c>
      <c r="U9" s="148">
        <v>0</v>
      </c>
      <c r="V9" s="148">
        <v>0</v>
      </c>
      <c r="W9" s="148">
        <v>0</v>
      </c>
      <c r="X9" s="111" t="str">
        <f>IF((U9+V9)&lt;&gt;0,U9/(U9+V9),"-")</f>
        <v>-</v>
      </c>
    </row>
    <row r="10" spans="1:38" ht="29">
      <c r="A10" s="108" t="s">
        <v>101</v>
      </c>
      <c r="B10" s="108" t="s">
        <v>101</v>
      </c>
      <c r="C10" s="109" t="s">
        <v>94</v>
      </c>
      <c r="D10" s="110">
        <v>0</v>
      </c>
      <c r="E10" s="111">
        <v>0</v>
      </c>
      <c r="F10" s="110">
        <v>0</v>
      </c>
      <c r="G10" s="110">
        <v>0</v>
      </c>
      <c r="H10" s="110">
        <v>0</v>
      </c>
      <c r="I10" s="110">
        <v>0</v>
      </c>
      <c r="J10" s="111">
        <v>0</v>
      </c>
      <c r="K10" s="110">
        <v>0</v>
      </c>
      <c r="L10" s="110">
        <v>0</v>
      </c>
      <c r="M10" s="110">
        <v>0</v>
      </c>
      <c r="N10" s="110"/>
      <c r="O10" s="110">
        <f t="shared" ref="O10:O11" si="0">SUM(I10,D10)</f>
        <v>0</v>
      </c>
      <c r="P10" s="110">
        <f t="shared" ref="P10:P11" si="1">(D10*E10)+(I10*J10)</f>
        <v>0</v>
      </c>
      <c r="Q10" s="110">
        <f t="shared" ref="Q10:Q11" si="2">SUM(F10,K10,)</f>
        <v>0</v>
      </c>
      <c r="R10" s="110">
        <f t="shared" ref="R10:R11" si="3">SUM(L10,G10)</f>
        <v>0</v>
      </c>
      <c r="S10" s="110">
        <f t="shared" ref="S10:S11" si="4">SUM(M10,H10)</f>
        <v>0</v>
      </c>
      <c r="T10" s="148">
        <v>0</v>
      </c>
      <c r="U10" s="148">
        <v>0</v>
      </c>
      <c r="V10" s="148">
        <v>0</v>
      </c>
      <c r="W10" s="148">
        <v>0</v>
      </c>
      <c r="X10" s="111" t="str">
        <f t="shared" ref="X10:X12" si="5">IF((U10+V10)&lt;&gt;0,U10/(U10+V10),"-")</f>
        <v>-</v>
      </c>
    </row>
    <row r="11" spans="1:38" ht="29">
      <c r="A11" s="108" t="s">
        <v>81</v>
      </c>
      <c r="B11" s="108" t="s">
        <v>81</v>
      </c>
      <c r="C11" s="109" t="s">
        <v>94</v>
      </c>
      <c r="D11" s="110">
        <v>0</v>
      </c>
      <c r="E11" s="111">
        <v>0</v>
      </c>
      <c r="F11" s="110">
        <v>0</v>
      </c>
      <c r="G11" s="110">
        <v>0</v>
      </c>
      <c r="H11" s="110">
        <v>0</v>
      </c>
      <c r="I11" s="110">
        <v>0</v>
      </c>
      <c r="J11" s="111">
        <v>0</v>
      </c>
      <c r="K11" s="110">
        <v>0</v>
      </c>
      <c r="L11" s="110">
        <v>0</v>
      </c>
      <c r="M11" s="110">
        <v>0</v>
      </c>
      <c r="N11" s="110"/>
      <c r="O11" s="110">
        <f t="shared" si="0"/>
        <v>0</v>
      </c>
      <c r="P11" s="110">
        <f t="shared" si="1"/>
        <v>0</v>
      </c>
      <c r="Q11" s="110">
        <f t="shared" si="2"/>
        <v>0</v>
      </c>
      <c r="R11" s="110">
        <f t="shared" si="3"/>
        <v>0</v>
      </c>
      <c r="S11" s="110">
        <f t="shared" si="4"/>
        <v>0</v>
      </c>
      <c r="T11" s="148">
        <v>0</v>
      </c>
      <c r="U11" s="148">
        <v>0</v>
      </c>
      <c r="V11" s="148">
        <v>0</v>
      </c>
      <c r="W11" s="148">
        <v>0</v>
      </c>
      <c r="X11" s="111" t="str">
        <f t="shared" si="5"/>
        <v>-</v>
      </c>
    </row>
    <row r="12" spans="1:38">
      <c r="A12" s="105" t="s">
        <v>87</v>
      </c>
      <c r="B12" s="105"/>
      <c r="C12" s="105"/>
      <c r="D12" s="112">
        <f>SUM(D9:D11)</f>
        <v>0</v>
      </c>
      <c r="E12" s="112"/>
      <c r="F12" s="112"/>
      <c r="G12" s="112"/>
      <c r="H12" s="112"/>
      <c r="I12" s="112">
        <f>SUM(I9:I11)</f>
        <v>0</v>
      </c>
      <c r="J12" s="112"/>
      <c r="K12" s="112"/>
      <c r="L12" s="112"/>
      <c r="M12" s="112"/>
      <c r="N12" s="112"/>
      <c r="O12" s="112">
        <f t="shared" ref="O12:S12" si="6">SUM(O9:O11)</f>
        <v>0</v>
      </c>
      <c r="P12" s="112">
        <f t="shared" si="6"/>
        <v>0</v>
      </c>
      <c r="Q12" s="112">
        <f t="shared" si="6"/>
        <v>0</v>
      </c>
      <c r="R12" s="112">
        <f t="shared" si="6"/>
        <v>0</v>
      </c>
      <c r="S12" s="112">
        <f t="shared" si="6"/>
        <v>0</v>
      </c>
      <c r="T12" s="147">
        <f t="shared" ref="T12:U12" si="7">SUM(T9:T11)</f>
        <v>0</v>
      </c>
      <c r="U12" s="147">
        <f t="shared" si="7"/>
        <v>0</v>
      </c>
      <c r="V12" s="147">
        <f t="shared" ref="V12" si="8">SUM(V9:V11)</f>
        <v>0</v>
      </c>
      <c r="W12" s="147">
        <f t="shared" ref="W12" si="9">SUM(W9:W11)</f>
        <v>0</v>
      </c>
      <c r="X12" s="162" t="str">
        <f t="shared" si="5"/>
        <v>-</v>
      </c>
    </row>
    <row r="13" spans="1:38" ht="15" thickBot="1">
      <c r="B13" s="100"/>
      <c r="C13" s="98"/>
    </row>
    <row r="14" spans="1:38">
      <c r="A14" s="186" t="s">
        <v>95</v>
      </c>
      <c r="B14" s="187" t="s">
        <v>103</v>
      </c>
      <c r="C14" s="193" t="s">
        <v>104</v>
      </c>
      <c r="O14" s="101"/>
      <c r="P14" s="101"/>
      <c r="Q14" s="101"/>
      <c r="R14" s="101"/>
      <c r="S14" s="101"/>
    </row>
    <row r="15" spans="1:38">
      <c r="A15" s="188" t="s">
        <v>111</v>
      </c>
      <c r="B15" s="189">
        <f>O12</f>
        <v>0</v>
      </c>
      <c r="C15" s="194">
        <f>P12</f>
        <v>0</v>
      </c>
      <c r="O15" s="102"/>
      <c r="P15" s="102"/>
      <c r="Q15" s="102"/>
      <c r="R15" s="102"/>
      <c r="S15" s="102"/>
    </row>
    <row r="16" spans="1:38" ht="43.5">
      <c r="A16" s="188" t="s">
        <v>96</v>
      </c>
      <c r="B16" s="190">
        <v>0</v>
      </c>
      <c r="C16" s="195">
        <v>0</v>
      </c>
    </row>
    <row r="17" spans="1:3">
      <c r="A17" s="188" t="s">
        <v>97</v>
      </c>
      <c r="B17" s="190">
        <v>0</v>
      </c>
      <c r="C17" s="195">
        <v>0</v>
      </c>
    </row>
    <row r="18" spans="1:3">
      <c r="A18" s="188" t="s">
        <v>98</v>
      </c>
      <c r="B18" s="190">
        <v>0</v>
      </c>
      <c r="C18" s="195">
        <v>0</v>
      </c>
    </row>
    <row r="19" spans="1:3" ht="15" thickBot="1">
      <c r="A19" s="191" t="s">
        <v>99</v>
      </c>
      <c r="B19" s="192">
        <v>0</v>
      </c>
      <c r="C19" s="196">
        <v>0</v>
      </c>
    </row>
  </sheetData>
  <mergeCells count="13">
    <mergeCell ref="T7:X7"/>
    <mergeCell ref="A2:C2"/>
    <mergeCell ref="D2:G2"/>
    <mergeCell ref="A3:C3"/>
    <mergeCell ref="D3:G3"/>
    <mergeCell ref="A4:C4"/>
    <mergeCell ref="D4:G4"/>
    <mergeCell ref="A7:A8"/>
    <mergeCell ref="B7:B8"/>
    <mergeCell ref="C7:C8"/>
    <mergeCell ref="O7:S7"/>
    <mergeCell ref="D7:H7"/>
    <mergeCell ref="I7:N7"/>
  </mergeCells>
  <phoneticPr fontId="22" type="noConversion"/>
  <dataValidations count="4">
    <dataValidation type="decimal" allowBlank="1" showErrorMessage="1" sqref="D9:O11 Q9:W11" xr:uid="{E6D8EF1F-160E-4C9B-991C-84BF8DE7C359}">
      <formula1>0</formula1>
      <formula2>300000000</formula2>
    </dataValidation>
    <dataValidation type="list" allowBlank="1" showErrorMessage="1" sqref="C9:C11" xr:uid="{F389884D-3234-483A-9D6C-5099835095F3}">
      <formula1>"Soggetti NON destinatari di aiuti di stato,Soggetti destinatari di aiuti di stato - Grande Impresa,Soggetti destinatari di aiuti di stato - Media Impresa,Soggetti destinatari di aiuti di stato - Piccola Impresa"</formula1>
    </dataValidation>
    <dataValidation type="decimal" allowBlank="1" showInputMessage="1" showErrorMessage="1" sqref="J6:J7 D6:D8 E6:E7 P6:P7 T7 Q6:S8 F6:I8 D12:E1048576 F13:M1048576 K6:M8 F12:X12 O13:S1048576 O6:O8" xr:uid="{5D0B0F01-4A8A-4B8D-99C3-06404B686B24}">
      <formula1>0</formula1>
      <formula2>300000000</formula2>
    </dataValidation>
    <dataValidation type="list" allowBlank="1" showInputMessage="1" showErrorMessage="1" sqref="C12" xr:uid="{AB8486EE-D71E-415D-B5F3-036EBEF6F99D}">
      <formula1>"Soggetti destinatari di aiuti di stato, Soggetti NON destinatari di aiuti di stato - Grande Impresa, Soggetti NON destinatari di aiuti di stato - Media Impresa, Soggetti NON destinatari di aiuti di stato - Piccola Impresa"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EFD0-1049-4D09-9AEB-4935CEE6DDAE}">
  <dimension ref="A1:Y33"/>
  <sheetViews>
    <sheetView zoomScale="80" zoomScaleNormal="80" workbookViewId="0">
      <selection activeCell="S29" sqref="S29"/>
    </sheetView>
  </sheetViews>
  <sheetFormatPr defaultRowHeight="15.5"/>
  <cols>
    <col min="1" max="1" width="24.25" customWidth="1"/>
    <col min="2" max="2" width="14.25" customWidth="1"/>
    <col min="3" max="3" width="12.33203125" customWidth="1"/>
    <col min="4" max="4" width="22.75" customWidth="1"/>
    <col min="5" max="5" width="11.33203125" customWidth="1"/>
    <col min="6" max="6" width="9" style="88" customWidth="1"/>
    <col min="7" max="7" width="6.75" style="88" customWidth="1"/>
    <col min="8" max="11" width="14.75" customWidth="1"/>
    <col min="12" max="12" width="17.25" customWidth="1"/>
    <col min="13" max="20" width="14.75" customWidth="1"/>
    <col min="21" max="21" width="15.5" customWidth="1"/>
    <col min="22" max="22" width="14" customWidth="1"/>
    <col min="23" max="23" width="17.5" customWidth="1"/>
    <col min="24" max="24" width="18.25" customWidth="1"/>
    <col min="25" max="25" width="16.75" customWidth="1"/>
    <col min="26" max="26" width="14.75" customWidth="1"/>
    <col min="27" max="27" width="13.75" customWidth="1"/>
    <col min="29" max="29" width="17.5" customWidth="1"/>
    <col min="30" max="30" width="8.25" customWidth="1"/>
    <col min="31" max="31" width="13.5" customWidth="1"/>
    <col min="32" max="32" width="14.08203125" customWidth="1"/>
    <col min="33" max="33" width="14.75" customWidth="1"/>
    <col min="34" max="34" width="13.75" customWidth="1"/>
    <col min="35" max="35" width="17.5" customWidth="1"/>
    <col min="36" max="36" width="15.25" customWidth="1"/>
    <col min="37" max="37" width="13.5" customWidth="1"/>
    <col min="38" max="38" width="14.08203125" customWidth="1"/>
    <col min="39" max="39" width="14.75" customWidth="1"/>
    <col min="40" max="40" width="13.75" customWidth="1"/>
  </cols>
  <sheetData>
    <row r="1" spans="1:20" s="95" customFormat="1" ht="74.25" customHeight="1" thickBot="1">
      <c r="A1" s="185" t="s">
        <v>127</v>
      </c>
      <c r="B1" s="185" t="s">
        <v>128</v>
      </c>
      <c r="C1" s="185" t="s">
        <v>129</v>
      </c>
      <c r="D1" s="185" t="s">
        <v>159</v>
      </c>
      <c r="E1" s="202" t="s">
        <v>121</v>
      </c>
      <c r="F1" s="202" t="s">
        <v>134</v>
      </c>
      <c r="G1" s="202" t="s">
        <v>135</v>
      </c>
      <c r="H1" s="202" t="s">
        <v>136</v>
      </c>
      <c r="I1" s="202" t="s">
        <v>107</v>
      </c>
      <c r="J1" s="202" t="s">
        <v>82</v>
      </c>
      <c r="K1" s="202" t="s">
        <v>108</v>
      </c>
      <c r="L1" s="185" t="s">
        <v>125</v>
      </c>
      <c r="M1" s="117" t="s">
        <v>171</v>
      </c>
      <c r="N1" s="117" t="s">
        <v>172</v>
      </c>
      <c r="O1" s="185" t="s">
        <v>170</v>
      </c>
      <c r="P1" s="185" t="s">
        <v>130</v>
      </c>
      <c r="Q1" s="185" t="s">
        <v>131</v>
      </c>
      <c r="R1" s="185" t="s">
        <v>143</v>
      </c>
      <c r="S1" s="185" t="s">
        <v>142</v>
      </c>
      <c r="T1" s="185" t="s">
        <v>173</v>
      </c>
    </row>
    <row r="2" spans="1:20">
      <c r="A2" s="125" t="s">
        <v>85</v>
      </c>
      <c r="B2" s="94">
        <v>1</v>
      </c>
      <c r="C2" s="94"/>
      <c r="D2" s="94"/>
      <c r="E2" s="89" t="s">
        <v>122</v>
      </c>
      <c r="F2" s="141"/>
      <c r="G2" s="104">
        <v>1720</v>
      </c>
      <c r="H2" s="92">
        <v>75</v>
      </c>
      <c r="I2" s="92">
        <f>Table145[[#This Row],[Costo standard (€/ora)]]*Table145[[#This Row],['# Mesi persona]]*Table145[[#This Row],[Ore/anno]]/12</f>
        <v>0</v>
      </c>
      <c r="J2" s="93">
        <f>Table145[[#This Row],[Costo Personale (€)]]*0.15</f>
        <v>0</v>
      </c>
      <c r="K2" s="93">
        <f>Table145[[#This Row],[Costo Personale (€)]]+Table145[[#This Row],[Costi indiretti (15%)]]</f>
        <v>0</v>
      </c>
      <c r="L2" s="94"/>
      <c r="M2" s="94"/>
      <c r="N2" s="94"/>
      <c r="O2" s="94"/>
      <c r="P2" s="126">
        <f>Table145[[#This Row],[Costo Totale del Personale (€)]]*(Table145[[#This Row],[% intensità agevolazione]]+Table145[[#This Row],[eventuale maggiorazione % intensità agevolazione]])</f>
        <v>0</v>
      </c>
      <c r="Q2" s="126">
        <f>Table145[[#This Row],[Agevolazione]]*Table145[[#This Row],[% agovolazioni localizzate nelle Regioni del Mezzogiorno]]</f>
        <v>0</v>
      </c>
      <c r="R2" s="126">
        <f>Table145[[#This Row],[Agevolazione]]*Table145[[#This Row],[% agevolazioni in investimenti di cui linea di intervento 022
]]</f>
        <v>0</v>
      </c>
      <c r="S2" s="126">
        <f>Table145[[#This Row],[Agevolazione]]*Table145[[#This Row],[% agevolazioni in investimenti di cui linea di intervento 023
]]</f>
        <v>0</v>
      </c>
      <c r="T2" s="126"/>
    </row>
    <row r="3" spans="1:20">
      <c r="A3" s="125" t="s">
        <v>85</v>
      </c>
      <c r="B3" s="94">
        <v>1</v>
      </c>
      <c r="C3" s="94"/>
      <c r="D3" s="94"/>
      <c r="E3" s="89" t="s">
        <v>123</v>
      </c>
      <c r="F3" s="142"/>
      <c r="G3" s="104">
        <v>1720</v>
      </c>
      <c r="H3" s="92">
        <v>43</v>
      </c>
      <c r="I3" s="92">
        <f>Table145[[#This Row],[Costo standard (€/ora)]]*Table145[[#This Row],['# Mesi persona]]*Table145[[#This Row],[Ore/anno]]/12</f>
        <v>0</v>
      </c>
      <c r="J3" s="93">
        <f>Table145[[#This Row],[Costo Personale (€)]]*0.15</f>
        <v>0</v>
      </c>
      <c r="K3" s="93">
        <f>Table145[[#This Row],[Costo Personale (€)]]+Table145[[#This Row],[Costi indiretti (15%)]]</f>
        <v>0</v>
      </c>
      <c r="L3" s="94"/>
      <c r="M3" s="94"/>
      <c r="N3" s="94"/>
      <c r="O3" s="94"/>
      <c r="P3" s="126">
        <f>Table145[[#This Row],[Costo Totale del Personale (€)]]*(Table145[[#This Row],[% intensità agevolazione]]+Table145[[#This Row],[eventuale maggiorazione % intensità agevolazione]])</f>
        <v>0</v>
      </c>
      <c r="Q3" s="126">
        <f>Table145[[#This Row],[Agevolazione]]*Table145[[#This Row],[% agovolazioni localizzate nelle Regioni del Mezzogiorno]]</f>
        <v>0</v>
      </c>
      <c r="R3" s="126">
        <f>Table145[[#This Row],[Agevolazione]]*Table145[[#This Row],[% agevolazioni in investimenti di cui linea di intervento 022
]]</f>
        <v>0</v>
      </c>
      <c r="S3" s="126">
        <f>Table145[[#This Row],[Agevolazione]]*Table145[[#This Row],[% agevolazioni in investimenti di cui linea di intervento 023
]]</f>
        <v>0</v>
      </c>
      <c r="T3" s="126"/>
    </row>
    <row r="4" spans="1:20">
      <c r="A4" s="125" t="s">
        <v>85</v>
      </c>
      <c r="B4" s="94">
        <v>1</v>
      </c>
      <c r="C4" s="94"/>
      <c r="D4" s="94"/>
      <c r="E4" s="89" t="s">
        <v>124</v>
      </c>
      <c r="F4" s="142"/>
      <c r="G4" s="104">
        <v>1720</v>
      </c>
      <c r="H4" s="92">
        <v>27</v>
      </c>
      <c r="I4" s="92">
        <f>Table145[[#This Row],[Costo standard (€/ora)]]*Table145[[#This Row],['# Mesi persona]]*Table145[[#This Row],[Ore/anno]]/12</f>
        <v>0</v>
      </c>
      <c r="J4" s="93">
        <f>Table145[[#This Row],[Costo Personale (€)]]*0.15</f>
        <v>0</v>
      </c>
      <c r="K4" s="93">
        <f>Table145[[#This Row],[Costo Personale (€)]]+Table145[[#This Row],[Costi indiretti (15%)]]</f>
        <v>0</v>
      </c>
      <c r="L4" s="94"/>
      <c r="M4" s="94"/>
      <c r="N4" s="94"/>
      <c r="O4" s="94"/>
      <c r="P4" s="126">
        <f>Table145[[#This Row],[Costo Totale del Personale (€)]]*(Table145[[#This Row],[% intensità agevolazione]]+Table145[[#This Row],[eventuale maggiorazione % intensità agevolazione]])</f>
        <v>0</v>
      </c>
      <c r="Q4" s="126">
        <f>Table145[[#This Row],[Agevolazione]]*Table145[[#This Row],[% agovolazioni localizzate nelle Regioni del Mezzogiorno]]</f>
        <v>0</v>
      </c>
      <c r="R4" s="126">
        <f>Table145[[#This Row],[Agevolazione]]*Table145[[#This Row],[% agevolazioni in investimenti di cui linea di intervento 022
]]</f>
        <v>0</v>
      </c>
      <c r="S4" s="126">
        <f>Table145[[#This Row],[Agevolazione]]*Table145[[#This Row],[% agevolazioni in investimenti di cui linea di intervento 023
]]</f>
        <v>0</v>
      </c>
      <c r="T4" s="126"/>
    </row>
    <row r="5" spans="1:20">
      <c r="A5" s="125" t="s">
        <v>86</v>
      </c>
      <c r="B5" s="94">
        <v>0.5</v>
      </c>
      <c r="C5" s="94">
        <v>0.15</v>
      </c>
      <c r="D5" s="94"/>
      <c r="E5" s="89" t="s">
        <v>122</v>
      </c>
      <c r="F5" s="142"/>
      <c r="G5" s="104">
        <v>1720</v>
      </c>
      <c r="H5" s="92">
        <v>75</v>
      </c>
      <c r="I5" s="92">
        <f>Table145[[#This Row],[Costo standard (€/ora)]]*Table145[[#This Row],['# Mesi persona]]*Table145[[#This Row],[Ore/anno]]/12</f>
        <v>0</v>
      </c>
      <c r="J5" s="93">
        <f>Table145[[#This Row],[Costo Personale (€)]]*0.15</f>
        <v>0</v>
      </c>
      <c r="K5" s="93">
        <f>Table145[[#This Row],[Costo Personale (€)]]+Table145[[#This Row],[Costi indiretti (15%)]]</f>
        <v>0</v>
      </c>
      <c r="L5" s="94"/>
      <c r="M5" s="94"/>
      <c r="N5" s="94"/>
      <c r="O5" s="94"/>
      <c r="P5" s="126">
        <f>Table145[[#This Row],[Costo Totale del Personale (€)]]*(Table145[[#This Row],[% intensità agevolazione]]+Table145[[#This Row],[eventuale maggiorazione % intensità agevolazione]])</f>
        <v>0</v>
      </c>
      <c r="Q5" s="126">
        <f>Table145[[#This Row],[Agevolazione]]*Table145[[#This Row],[% agovolazioni localizzate nelle Regioni del Mezzogiorno]]</f>
        <v>0</v>
      </c>
      <c r="R5" s="126">
        <f>Table145[[#This Row],[Agevolazione]]*Table145[[#This Row],[% agevolazioni in investimenti di cui linea di intervento 022
]]</f>
        <v>0</v>
      </c>
      <c r="S5" s="126">
        <f>Table145[[#This Row],[Agevolazione]]*Table145[[#This Row],[% agevolazioni in investimenti di cui linea di intervento 023
]]</f>
        <v>0</v>
      </c>
      <c r="T5" s="126"/>
    </row>
    <row r="6" spans="1:20">
      <c r="A6" s="125" t="s">
        <v>86</v>
      </c>
      <c r="B6" s="94">
        <v>0.5</v>
      </c>
      <c r="C6" s="94">
        <v>0.15</v>
      </c>
      <c r="D6" s="94"/>
      <c r="E6" s="89" t="s">
        <v>123</v>
      </c>
      <c r="F6" s="142"/>
      <c r="G6" s="104">
        <v>1720</v>
      </c>
      <c r="H6" s="92">
        <v>43</v>
      </c>
      <c r="I6" s="92">
        <f>Table145[[#This Row],[Costo standard (€/ora)]]*Table145[[#This Row],['# Mesi persona]]*Table145[[#This Row],[Ore/anno]]/12</f>
        <v>0</v>
      </c>
      <c r="J6" s="93">
        <f>Table145[[#This Row],[Costo Personale (€)]]*0.15</f>
        <v>0</v>
      </c>
      <c r="K6" s="93">
        <f>Table145[[#This Row],[Costo Personale (€)]]+Table145[[#This Row],[Costi indiretti (15%)]]</f>
        <v>0</v>
      </c>
      <c r="L6" s="94"/>
      <c r="M6" s="94"/>
      <c r="N6" s="94"/>
      <c r="O6" s="94"/>
      <c r="P6" s="126">
        <f>Table145[[#This Row],[Costo Totale del Personale (€)]]*(Table145[[#This Row],[% intensità agevolazione]]+Table145[[#This Row],[eventuale maggiorazione % intensità agevolazione]])</f>
        <v>0</v>
      </c>
      <c r="Q6" s="126">
        <f>Table145[[#This Row],[Agevolazione]]*Table145[[#This Row],[% agovolazioni localizzate nelle Regioni del Mezzogiorno]]</f>
        <v>0</v>
      </c>
      <c r="R6" s="126">
        <f>Table145[[#This Row],[Agevolazione]]*Table145[[#This Row],[% agevolazioni in investimenti di cui linea di intervento 022
]]</f>
        <v>0</v>
      </c>
      <c r="S6" s="126">
        <f>Table145[[#This Row],[Agevolazione]]*Table145[[#This Row],[% agevolazioni in investimenti di cui linea di intervento 023
]]</f>
        <v>0</v>
      </c>
      <c r="T6" s="126"/>
    </row>
    <row r="7" spans="1:20" ht="16" thickBot="1">
      <c r="A7" s="125" t="s">
        <v>86</v>
      </c>
      <c r="B7" s="94">
        <v>0.5</v>
      </c>
      <c r="C7" s="94">
        <v>0.15</v>
      </c>
      <c r="D7" s="94"/>
      <c r="E7" s="89" t="s">
        <v>124</v>
      </c>
      <c r="F7" s="143"/>
      <c r="G7" s="104">
        <v>1720</v>
      </c>
      <c r="H7" s="92">
        <v>27</v>
      </c>
      <c r="I7" s="92">
        <f>Table145[[#This Row],[Costo standard (€/ora)]]*Table145[[#This Row],['# Mesi persona]]*Table145[[#This Row],[Ore/anno]]/12</f>
        <v>0</v>
      </c>
      <c r="J7" s="93">
        <f>Table145[[#This Row],[Costo Personale (€)]]*0.15</f>
        <v>0</v>
      </c>
      <c r="K7" s="93">
        <f>Table145[[#This Row],[Costo Personale (€)]]+Table145[[#This Row],[Costi indiretti (15%)]]</f>
        <v>0</v>
      </c>
      <c r="L7" s="94"/>
      <c r="M7" s="94"/>
      <c r="N7" s="94"/>
      <c r="O7" s="94"/>
      <c r="P7" s="126">
        <f>Table145[[#This Row],[Costo Totale del Personale (€)]]*(Table145[[#This Row],[% intensità agevolazione]]+Table145[[#This Row],[eventuale maggiorazione % intensità agevolazione]])</f>
        <v>0</v>
      </c>
      <c r="Q7" s="126">
        <f>Table145[[#This Row],[Agevolazione]]*Table145[[#This Row],[% agovolazioni localizzate nelle Regioni del Mezzogiorno]]</f>
        <v>0</v>
      </c>
      <c r="R7" s="126">
        <f>Table145[[#This Row],[Agevolazione]]*Table145[[#This Row],[% agevolazioni in investimenti di cui linea di intervento 022
]]</f>
        <v>0</v>
      </c>
      <c r="S7" s="126">
        <f>Table145[[#This Row],[Agevolazione]]*Table145[[#This Row],[% agevolazioni in investimenti di cui linea di intervento 023
]]</f>
        <v>0</v>
      </c>
      <c r="T7" s="126"/>
    </row>
    <row r="8" spans="1:20" ht="16" thickBot="1">
      <c r="A8" s="90"/>
      <c r="B8" s="90"/>
      <c r="D8" s="129"/>
      <c r="F8" s="129"/>
      <c r="G8" s="128"/>
      <c r="J8" s="135" t="s">
        <v>133</v>
      </c>
      <c r="K8" s="137">
        <f>SUM(K2:K7)</f>
        <v>0</v>
      </c>
      <c r="O8" s="135" t="s">
        <v>87</v>
      </c>
      <c r="P8" s="136">
        <f>SUM(P2:P7)</f>
        <v>0</v>
      </c>
      <c r="Q8" s="136">
        <f>SUM(Q2:Q7)</f>
        <v>0</v>
      </c>
      <c r="R8" s="136">
        <f>SUM(R2:R7)</f>
        <v>0</v>
      </c>
      <c r="S8" s="136">
        <f>SUM(S2:S7)</f>
        <v>0</v>
      </c>
      <c r="T8" s="137"/>
    </row>
    <row r="10" spans="1:20">
      <c r="J10" s="130" t="s">
        <v>85</v>
      </c>
      <c r="K10" s="131">
        <f>K2+K3+K4</f>
        <v>0</v>
      </c>
      <c r="O10" s="130" t="s">
        <v>85</v>
      </c>
      <c r="P10" s="131">
        <f>P2+P3+P4</f>
        <v>0</v>
      </c>
      <c r="Q10" s="131">
        <f>Q2+Q3+Q4</f>
        <v>0</v>
      </c>
      <c r="R10" s="131">
        <f>R2+R3+R4</f>
        <v>0</v>
      </c>
      <c r="S10" s="131">
        <f>S2+S3+S4</f>
        <v>0</v>
      </c>
      <c r="T10" s="131"/>
    </row>
    <row r="11" spans="1:20">
      <c r="J11" s="130" t="s">
        <v>86</v>
      </c>
      <c r="K11" s="131">
        <f>K5+K6+K7</f>
        <v>0</v>
      </c>
      <c r="O11" s="130" t="s">
        <v>86</v>
      </c>
      <c r="P11" s="131">
        <f>P5+P6+P7</f>
        <v>0</v>
      </c>
      <c r="Q11" s="131">
        <f>Q5+Q6+Q7</f>
        <v>0</v>
      </c>
      <c r="R11" s="131">
        <f>R5+R6+R7</f>
        <v>0</v>
      </c>
      <c r="S11" s="131">
        <f>S5+S6+S7</f>
        <v>0</v>
      </c>
      <c r="T11" s="131"/>
    </row>
    <row r="12" spans="1:20">
      <c r="P12" s="131"/>
      <c r="Q12" s="131"/>
      <c r="R12" s="131"/>
      <c r="S12" s="131"/>
      <c r="T12" s="131"/>
    </row>
    <row r="13" spans="1:20" ht="58">
      <c r="A13" s="200" t="s">
        <v>127</v>
      </c>
      <c r="B13" s="200" t="s">
        <v>128</v>
      </c>
      <c r="C13" s="200" t="s">
        <v>129</v>
      </c>
      <c r="D13" s="91"/>
      <c r="H13" s="201" t="s">
        <v>109</v>
      </c>
      <c r="I13" s="201" t="s">
        <v>110</v>
      </c>
      <c r="J13" s="201" t="s">
        <v>119</v>
      </c>
      <c r="K13" s="201" t="s">
        <v>120</v>
      </c>
      <c r="L13" s="119" t="s">
        <v>126</v>
      </c>
      <c r="M13" s="119" t="s">
        <v>174</v>
      </c>
      <c r="N13" s="119" t="s">
        <v>175</v>
      </c>
      <c r="O13" s="120"/>
      <c r="P13" s="198" t="s">
        <v>130</v>
      </c>
      <c r="Q13" s="120" t="s">
        <v>131</v>
      </c>
      <c r="R13" s="198" t="s">
        <v>137</v>
      </c>
      <c r="S13" s="198" t="s">
        <v>138</v>
      </c>
      <c r="T13" s="120"/>
    </row>
    <row r="14" spans="1:20">
      <c r="A14" s="122" t="s">
        <v>85</v>
      </c>
      <c r="B14" s="122">
        <v>1</v>
      </c>
      <c r="C14" s="122"/>
      <c r="D14" s="146"/>
      <c r="H14" s="121">
        <v>0</v>
      </c>
      <c r="I14" s="121">
        <v>0</v>
      </c>
      <c r="J14" s="121">
        <v>0</v>
      </c>
      <c r="K14" s="121">
        <f>SUM(H14:J14)</f>
        <v>0</v>
      </c>
      <c r="L14" s="122"/>
      <c r="M14" s="122"/>
      <c r="N14" s="122"/>
      <c r="O14" s="122"/>
      <c r="P14" s="127">
        <f>K14*(B14+C14)</f>
        <v>0</v>
      </c>
      <c r="Q14" s="127">
        <f>P14*L14</f>
        <v>0</v>
      </c>
      <c r="R14" s="127">
        <f>P14*M14</f>
        <v>0</v>
      </c>
      <c r="S14" s="127">
        <f>P14*N14</f>
        <v>0</v>
      </c>
      <c r="T14" s="127"/>
    </row>
    <row r="15" spans="1:20">
      <c r="A15" s="122" t="s">
        <v>86</v>
      </c>
      <c r="B15" s="122">
        <v>0.5</v>
      </c>
      <c r="C15" s="122">
        <v>0.15</v>
      </c>
      <c r="D15" s="124"/>
      <c r="H15" s="121">
        <v>0</v>
      </c>
      <c r="I15" s="121">
        <v>0</v>
      </c>
      <c r="J15" s="121">
        <v>0</v>
      </c>
      <c r="K15" s="121">
        <f t="shared" ref="K15:K17" si="0">SUM(H15:J15)</f>
        <v>0</v>
      </c>
      <c r="L15" s="122"/>
      <c r="M15" s="122"/>
      <c r="N15" s="122"/>
      <c r="O15" s="122"/>
      <c r="P15" s="127">
        <f>K15*(B15+C15)</f>
        <v>0</v>
      </c>
      <c r="Q15" s="127">
        <f>P15*L15</f>
        <v>0</v>
      </c>
      <c r="R15" s="127">
        <f t="shared" ref="R15:R17" si="1">P15*M15</f>
        <v>0</v>
      </c>
      <c r="S15" s="127">
        <f t="shared" ref="S15:S17" si="2">P15*N15</f>
        <v>0</v>
      </c>
      <c r="T15" s="127"/>
    </row>
    <row r="16" spans="1:20">
      <c r="A16" s="122"/>
      <c r="B16" s="122"/>
      <c r="C16" s="122"/>
      <c r="D16" s="124"/>
      <c r="H16" s="121">
        <v>0</v>
      </c>
      <c r="I16" s="121">
        <v>0</v>
      </c>
      <c r="J16" s="121">
        <v>0</v>
      </c>
      <c r="K16" s="121">
        <f t="shared" si="0"/>
        <v>0</v>
      </c>
      <c r="L16" s="122"/>
      <c r="M16" s="122"/>
      <c r="N16" s="122"/>
      <c r="O16" s="122"/>
      <c r="P16" s="127">
        <f>K16*(B16+C16)</f>
        <v>0</v>
      </c>
      <c r="Q16" s="127">
        <f>P16*L16</f>
        <v>0</v>
      </c>
      <c r="R16" s="127">
        <f t="shared" si="1"/>
        <v>0</v>
      </c>
      <c r="S16" s="127">
        <f t="shared" si="2"/>
        <v>0</v>
      </c>
      <c r="T16" s="127"/>
    </row>
    <row r="17" spans="4:25">
      <c r="D17" s="124"/>
      <c r="H17" s="139">
        <v>0</v>
      </c>
      <c r="I17" s="139">
        <v>0</v>
      </c>
      <c r="J17" s="139">
        <v>0</v>
      </c>
      <c r="K17" s="139">
        <f t="shared" si="0"/>
        <v>0</v>
      </c>
      <c r="L17" s="123"/>
      <c r="M17" s="123"/>
      <c r="N17" s="123"/>
      <c r="O17" s="123"/>
      <c r="P17" s="139">
        <f>K17*(B17+C17)</f>
        <v>0</v>
      </c>
      <c r="Q17" s="139">
        <f>P17*L17</f>
        <v>0</v>
      </c>
      <c r="R17" s="139">
        <f t="shared" si="1"/>
        <v>0</v>
      </c>
      <c r="S17" s="139">
        <f t="shared" si="2"/>
        <v>0</v>
      </c>
      <c r="T17" s="139"/>
    </row>
    <row r="18" spans="4:25">
      <c r="J18" s="129" t="s">
        <v>133</v>
      </c>
      <c r="K18" s="128">
        <f>SUM(K14:K17)</f>
        <v>0</v>
      </c>
      <c r="O18" s="129" t="s">
        <v>87</v>
      </c>
      <c r="P18" s="128">
        <f>SUM(P14:P17)</f>
        <v>0</v>
      </c>
      <c r="Q18" s="128">
        <f>SUM(Q14:Q17)</f>
        <v>0</v>
      </c>
      <c r="R18" s="128">
        <f>SUM(R14:R17)</f>
        <v>0</v>
      </c>
      <c r="S18" s="128">
        <f>SUM(S14:S17)</f>
        <v>0</v>
      </c>
      <c r="T18" s="128"/>
    </row>
    <row r="20" spans="4:25">
      <c r="I20" t="s">
        <v>139</v>
      </c>
      <c r="N20" t="s">
        <v>141</v>
      </c>
    </row>
    <row r="21" spans="4:25">
      <c r="J21" s="130" t="s">
        <v>85</v>
      </c>
      <c r="K21" s="131">
        <f>K14+K10</f>
        <v>0</v>
      </c>
      <c r="O21" s="130" t="s">
        <v>85</v>
      </c>
      <c r="P21" s="131">
        <f>P14+P10</f>
        <v>0</v>
      </c>
      <c r="Q21" s="131">
        <f>Q14+Q10</f>
        <v>0</v>
      </c>
      <c r="R21" s="131">
        <f>R14+R10</f>
        <v>0</v>
      </c>
      <c r="S21" s="131">
        <f>S14+S10</f>
        <v>0</v>
      </c>
      <c r="T21" s="131"/>
    </row>
    <row r="22" spans="4:25">
      <c r="J22" s="130" t="s">
        <v>86</v>
      </c>
      <c r="K22" s="131">
        <f>K15+K11</f>
        <v>0</v>
      </c>
      <c r="O22" s="130" t="s">
        <v>86</v>
      </c>
      <c r="P22" s="131">
        <f>P15+P11</f>
        <v>0</v>
      </c>
      <c r="Q22" s="131">
        <f>Q15+Q11</f>
        <v>0</v>
      </c>
      <c r="R22" s="131">
        <f>R15+R11</f>
        <v>0</v>
      </c>
      <c r="S22" s="131">
        <f>S15+S11</f>
        <v>0</v>
      </c>
      <c r="T22" s="131"/>
    </row>
    <row r="23" spans="4:25">
      <c r="O23" s="130"/>
      <c r="P23" s="131"/>
      <c r="Q23" s="131"/>
      <c r="R23" s="131"/>
      <c r="S23" s="131"/>
      <c r="T23" s="131"/>
    </row>
    <row r="24" spans="4:25">
      <c r="J24" s="129" t="s">
        <v>133</v>
      </c>
      <c r="K24" s="128">
        <f>SUM(K21:K23)</f>
        <v>0</v>
      </c>
      <c r="O24" s="129" t="s">
        <v>87</v>
      </c>
      <c r="P24" s="128">
        <f>SUM(P21:P23)</f>
        <v>0</v>
      </c>
      <c r="Q24" s="128">
        <f>SUM(Q21:Q23)</f>
        <v>0</v>
      </c>
      <c r="R24" s="128">
        <f>SUM(R21:R23)</f>
        <v>0</v>
      </c>
      <c r="S24" s="128">
        <f>SUM(S21:S23)</f>
        <v>0</v>
      </c>
      <c r="T24" s="128"/>
    </row>
    <row r="25" spans="4:25">
      <c r="J25" s="132" t="s">
        <v>140</v>
      </c>
      <c r="K25" s="128">
        <f>K18+K8</f>
        <v>0</v>
      </c>
    </row>
    <row r="27" spans="4:25">
      <c r="H27" s="210" t="s">
        <v>85</v>
      </c>
      <c r="I27" s="210"/>
      <c r="J27" s="210"/>
      <c r="K27" s="210"/>
      <c r="L27" s="210"/>
      <c r="M27" s="210"/>
      <c r="N27" s="210" t="s">
        <v>86</v>
      </c>
      <c r="O27" s="210"/>
      <c r="P27" s="210"/>
      <c r="Q27" s="210"/>
      <c r="R27" s="210"/>
      <c r="S27" s="210"/>
      <c r="T27" s="210"/>
      <c r="U27" s="209" t="s">
        <v>87</v>
      </c>
      <c r="V27" s="209"/>
      <c r="W27" s="209"/>
      <c r="X27" s="209"/>
      <c r="Y27" s="209"/>
    </row>
    <row r="28" spans="4:25" ht="58">
      <c r="H28" s="106" t="s">
        <v>88</v>
      </c>
      <c r="I28" s="107" t="s">
        <v>105</v>
      </c>
      <c r="J28" s="106" t="s">
        <v>89</v>
      </c>
      <c r="K28" s="106" t="s">
        <v>90</v>
      </c>
      <c r="L28" s="106"/>
      <c r="M28" s="106" t="s">
        <v>91</v>
      </c>
      <c r="N28" s="106" t="s">
        <v>88</v>
      </c>
      <c r="O28" s="107" t="s">
        <v>132</v>
      </c>
      <c r="P28" s="106" t="s">
        <v>89</v>
      </c>
      <c r="Q28" s="106" t="s">
        <v>90</v>
      </c>
      <c r="R28" s="106"/>
      <c r="S28" s="106" t="s">
        <v>91</v>
      </c>
      <c r="T28" s="106" t="s">
        <v>92</v>
      </c>
      <c r="U28" s="113" t="s">
        <v>93</v>
      </c>
      <c r="V28" s="113" t="s">
        <v>106</v>
      </c>
      <c r="W28" s="113" t="s">
        <v>89</v>
      </c>
      <c r="X28" s="113" t="s">
        <v>90</v>
      </c>
      <c r="Y28" s="113" t="s">
        <v>91</v>
      </c>
    </row>
    <row r="29" spans="4:25">
      <c r="H29" s="138">
        <f>K21</f>
        <v>0</v>
      </c>
      <c r="I29" s="144">
        <f>B14</f>
        <v>1</v>
      </c>
      <c r="J29" s="138">
        <f>R21</f>
        <v>0</v>
      </c>
      <c r="K29" s="138">
        <f>S21</f>
        <v>0</v>
      </c>
      <c r="L29" s="138"/>
      <c r="M29" s="138">
        <f>Q21</f>
        <v>0</v>
      </c>
      <c r="N29" s="138">
        <f>K22</f>
        <v>0</v>
      </c>
      <c r="O29" s="144">
        <f>B15+C15</f>
        <v>0.65</v>
      </c>
      <c r="P29" s="138">
        <f>R22</f>
        <v>0</v>
      </c>
      <c r="Q29" s="138">
        <f>S22</f>
        <v>0</v>
      </c>
      <c r="R29" s="138"/>
      <c r="S29" s="138">
        <f>Q22</f>
        <v>0</v>
      </c>
      <c r="T29" s="145"/>
      <c r="U29" s="138">
        <f>H29+N29</f>
        <v>0</v>
      </c>
      <c r="V29" s="138">
        <f>H29*I29+N29*O29</f>
        <v>0</v>
      </c>
      <c r="W29" s="138">
        <f>J29+P29</f>
        <v>0</v>
      </c>
      <c r="X29" s="138">
        <f>K29+Q29</f>
        <v>0</v>
      </c>
      <c r="Y29" s="138">
        <f>M29+S29</f>
        <v>0</v>
      </c>
    </row>
    <row r="32" spans="4:25" ht="58">
      <c r="H32" s="163" t="s">
        <v>163</v>
      </c>
      <c r="I32" s="163" t="s">
        <v>165</v>
      </c>
      <c r="J32" s="163" t="s">
        <v>160</v>
      </c>
    </row>
    <row r="33" spans="8:10">
      <c r="H33" s="164">
        <v>1</v>
      </c>
      <c r="I33" s="164">
        <v>1</v>
      </c>
      <c r="J33" s="165">
        <f>I33/SUM(H33)</f>
        <v>1</v>
      </c>
    </row>
  </sheetData>
  <mergeCells count="3">
    <mergeCell ref="H27:M27"/>
    <mergeCell ref="N27:T27"/>
    <mergeCell ref="U27:Y27"/>
  </mergeCells>
  <phoneticPr fontId="31" type="noConversion"/>
  <dataValidations count="2">
    <dataValidation type="decimal" allowBlank="1" showInputMessage="1" showErrorMessage="1" sqref="O27 H27:H28 I27 J27:N28 P27:S28 V27 U27:U28 W27:Y28" xr:uid="{A05C966C-0240-44D9-BF9D-0A75D3BCC67C}">
      <formula1>0</formula1>
      <formula2>300000000</formula2>
    </dataValidation>
    <dataValidation type="list" allowBlank="1" showInputMessage="1" showErrorMessage="1" sqref="D2:D7" xr:uid="{B01EC812-8F31-4A57-8A6A-6417D02351A5}">
      <formula1>"Personale strutturato, Nuova assunzione altro"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FFDBB-B104-4481-A55D-E8FB097CD769}">
  <dimension ref="A1:Y33"/>
  <sheetViews>
    <sheetView topLeftCell="E6" zoomScale="80" zoomScaleNormal="80" workbookViewId="0">
      <selection activeCell="C25" sqref="C25"/>
    </sheetView>
  </sheetViews>
  <sheetFormatPr defaultRowHeight="15.5"/>
  <cols>
    <col min="1" max="1" width="24.25" customWidth="1"/>
    <col min="2" max="2" width="14.25" customWidth="1"/>
    <col min="3" max="3" width="12.33203125" customWidth="1"/>
    <col min="4" max="4" width="22.75" customWidth="1"/>
    <col min="5" max="5" width="11.33203125" customWidth="1"/>
    <col min="6" max="6" width="9" style="88" customWidth="1"/>
    <col min="7" max="7" width="6.75" style="88" customWidth="1"/>
    <col min="8" max="11" width="14.75" customWidth="1"/>
    <col min="12" max="12" width="17.25" customWidth="1"/>
    <col min="13" max="20" width="14.75" customWidth="1"/>
    <col min="21" max="21" width="15.5" customWidth="1"/>
    <col min="22" max="22" width="14" customWidth="1"/>
    <col min="23" max="23" width="17.5" customWidth="1"/>
    <col min="24" max="24" width="18.25" customWidth="1"/>
    <col min="25" max="25" width="16.75" customWidth="1"/>
    <col min="26" max="26" width="14.75" customWidth="1"/>
    <col min="27" max="27" width="13.75" customWidth="1"/>
    <col min="29" max="29" width="17.5" customWidth="1"/>
    <col min="30" max="30" width="8.25" customWidth="1"/>
    <col min="31" max="31" width="13.5" customWidth="1"/>
    <col min="32" max="32" width="14.08203125" customWidth="1"/>
    <col min="33" max="33" width="14.75" customWidth="1"/>
    <col min="34" max="34" width="13.75" customWidth="1"/>
    <col min="35" max="35" width="17.5" customWidth="1"/>
    <col min="36" max="36" width="15.25" customWidth="1"/>
    <col min="37" max="37" width="13.5" customWidth="1"/>
    <col min="38" max="38" width="14.08203125" customWidth="1"/>
    <col min="39" max="39" width="14.75" customWidth="1"/>
    <col min="40" max="40" width="13.75" customWidth="1"/>
  </cols>
  <sheetData>
    <row r="1" spans="1:20" s="95" customFormat="1" ht="74.25" customHeight="1" thickBot="1">
      <c r="A1" s="185" t="s">
        <v>127</v>
      </c>
      <c r="B1" s="185" t="s">
        <v>128</v>
      </c>
      <c r="C1" s="185" t="s">
        <v>129</v>
      </c>
      <c r="D1" s="185" t="s">
        <v>159</v>
      </c>
      <c r="E1" s="202" t="s">
        <v>121</v>
      </c>
      <c r="F1" s="202" t="s">
        <v>134</v>
      </c>
      <c r="G1" s="202" t="s">
        <v>135</v>
      </c>
      <c r="H1" s="202" t="s">
        <v>136</v>
      </c>
      <c r="I1" s="202" t="s">
        <v>107</v>
      </c>
      <c r="J1" s="202" t="s">
        <v>82</v>
      </c>
      <c r="K1" s="202" t="s">
        <v>108</v>
      </c>
      <c r="L1" s="185" t="s">
        <v>125</v>
      </c>
      <c r="M1" s="185" t="s">
        <v>174</v>
      </c>
      <c r="N1" s="185" t="s">
        <v>175</v>
      </c>
      <c r="O1" s="117" t="s">
        <v>173</v>
      </c>
      <c r="P1" s="185" t="s">
        <v>130</v>
      </c>
      <c r="Q1" s="185" t="s">
        <v>131</v>
      </c>
      <c r="R1" s="185" t="s">
        <v>143</v>
      </c>
      <c r="S1" s="185" t="s">
        <v>142</v>
      </c>
      <c r="T1" s="185" t="s">
        <v>170</v>
      </c>
    </row>
    <row r="2" spans="1:20">
      <c r="A2" s="125" t="s">
        <v>85</v>
      </c>
      <c r="B2" s="94">
        <v>1</v>
      </c>
      <c r="C2" s="94"/>
      <c r="D2" s="94"/>
      <c r="E2" s="89" t="s">
        <v>122</v>
      </c>
      <c r="F2" s="141"/>
      <c r="G2" s="104">
        <v>1720</v>
      </c>
      <c r="H2" s="92">
        <v>75</v>
      </c>
      <c r="I2" s="92">
        <f>Table1456[[#This Row],[Costo standard (€/ora)]]*Table1456[[#This Row],['# Mesi persona]]*Table1456[[#This Row],[Ore/anno]]/12</f>
        <v>0</v>
      </c>
      <c r="J2" s="93">
        <f>Table1456[[#This Row],[Costo Personale (€)]]*0.15</f>
        <v>0</v>
      </c>
      <c r="K2" s="93">
        <f>Table1456[[#This Row],[Costo Personale (€)]]+Table1456[[#This Row],[Costi indiretti (15%)]]</f>
        <v>0</v>
      </c>
      <c r="L2" s="94"/>
      <c r="M2" s="94"/>
      <c r="N2" s="94"/>
      <c r="O2" s="94"/>
      <c r="P2" s="126">
        <f>Table1456[[#This Row],[Costo Totale del Personale (€)]]*(Table1456[[#This Row],[% intensità agevolazione]]+Table1456[[#This Row],[eventuale maggiorazione % intensità agevolazione]])</f>
        <v>0</v>
      </c>
      <c r="Q2" s="126">
        <f>Table1456[[#This Row],[Agevolazione]]*Table1456[[#This Row],[% agovolazioni localizzate nelle Regioni del Mezzogiorno]]</f>
        <v>0</v>
      </c>
      <c r="R2" s="126">
        <f>Table1456[[#This Row],[Agevolazione]]*Table1456[[#This Row],[% agevolazioni in investimenti di cui linea di intervento 022]]</f>
        <v>0</v>
      </c>
      <c r="S2" s="126">
        <f>Table1456[[#This Row],[Agevolazione]]*Table1456[[#This Row],[% agevolazioni in investimenti di cui linea di intervento 023]]</f>
        <v>0</v>
      </c>
      <c r="T2" s="126"/>
    </row>
    <row r="3" spans="1:20">
      <c r="A3" s="125" t="s">
        <v>85</v>
      </c>
      <c r="B3" s="94">
        <v>1</v>
      </c>
      <c r="C3" s="94"/>
      <c r="D3" s="94"/>
      <c r="E3" s="89" t="s">
        <v>123</v>
      </c>
      <c r="F3" s="142"/>
      <c r="G3" s="104">
        <v>1720</v>
      </c>
      <c r="H3" s="92">
        <v>43</v>
      </c>
      <c r="I3" s="92">
        <f>Table1456[[#This Row],[Costo standard (€/ora)]]*Table1456[[#This Row],['# Mesi persona]]*Table1456[[#This Row],[Ore/anno]]/12</f>
        <v>0</v>
      </c>
      <c r="J3" s="93">
        <f>Table1456[[#This Row],[Costo Personale (€)]]*0.15</f>
        <v>0</v>
      </c>
      <c r="K3" s="93">
        <f>Table1456[[#This Row],[Costo Personale (€)]]+Table1456[[#This Row],[Costi indiretti (15%)]]</f>
        <v>0</v>
      </c>
      <c r="L3" s="94"/>
      <c r="M3" s="94"/>
      <c r="N3" s="94"/>
      <c r="O3" s="94"/>
      <c r="P3" s="126">
        <f>Table1456[[#This Row],[Costo Totale del Personale (€)]]*(Table1456[[#This Row],[% intensità agevolazione]]+Table1456[[#This Row],[eventuale maggiorazione % intensità agevolazione]])</f>
        <v>0</v>
      </c>
      <c r="Q3" s="126">
        <f>Table1456[[#This Row],[Agevolazione]]*Table1456[[#This Row],[% agovolazioni localizzate nelle Regioni del Mezzogiorno]]</f>
        <v>0</v>
      </c>
      <c r="R3" s="126">
        <f>Table1456[[#This Row],[Agevolazione]]*Table1456[[#This Row],[% agevolazioni in investimenti di cui linea di intervento 022]]</f>
        <v>0</v>
      </c>
      <c r="S3" s="126">
        <f>Table1456[[#This Row],[Agevolazione]]*Table1456[[#This Row],[% agevolazioni in investimenti di cui linea di intervento 023]]</f>
        <v>0</v>
      </c>
      <c r="T3" s="126"/>
    </row>
    <row r="4" spans="1:20">
      <c r="A4" s="125" t="s">
        <v>85</v>
      </c>
      <c r="B4" s="94">
        <v>1</v>
      </c>
      <c r="C4" s="94"/>
      <c r="D4" s="94"/>
      <c r="E4" s="89" t="s">
        <v>124</v>
      </c>
      <c r="F4" s="142"/>
      <c r="G4" s="104">
        <v>1720</v>
      </c>
      <c r="H4" s="92">
        <v>27</v>
      </c>
      <c r="I4" s="92">
        <f>Table1456[[#This Row],[Costo standard (€/ora)]]*Table1456[[#This Row],['# Mesi persona]]*Table1456[[#This Row],[Ore/anno]]/12</f>
        <v>0</v>
      </c>
      <c r="J4" s="93">
        <f>Table1456[[#This Row],[Costo Personale (€)]]*0.15</f>
        <v>0</v>
      </c>
      <c r="K4" s="93">
        <f>Table1456[[#This Row],[Costo Personale (€)]]+Table1456[[#This Row],[Costi indiretti (15%)]]</f>
        <v>0</v>
      </c>
      <c r="L4" s="94"/>
      <c r="M4" s="94"/>
      <c r="N4" s="94"/>
      <c r="O4" s="94"/>
      <c r="P4" s="126">
        <f>Table1456[[#This Row],[Costo Totale del Personale (€)]]*(Table1456[[#This Row],[% intensità agevolazione]]+Table1456[[#This Row],[eventuale maggiorazione % intensità agevolazione]])</f>
        <v>0</v>
      </c>
      <c r="Q4" s="126">
        <f>Table1456[[#This Row],[Agevolazione]]*Table1456[[#This Row],[% agovolazioni localizzate nelle Regioni del Mezzogiorno]]</f>
        <v>0</v>
      </c>
      <c r="R4" s="126">
        <f>Table1456[[#This Row],[Agevolazione]]*Table1456[[#This Row],[% agevolazioni in investimenti di cui linea di intervento 022]]</f>
        <v>0</v>
      </c>
      <c r="S4" s="126">
        <f>Table1456[[#This Row],[Agevolazione]]*Table1456[[#This Row],[% agevolazioni in investimenti di cui linea di intervento 023]]</f>
        <v>0</v>
      </c>
      <c r="T4" s="126"/>
    </row>
    <row r="5" spans="1:20">
      <c r="A5" s="125" t="s">
        <v>86</v>
      </c>
      <c r="B5" s="94">
        <v>0.6</v>
      </c>
      <c r="C5" s="94">
        <v>0.15</v>
      </c>
      <c r="D5" s="94"/>
      <c r="E5" s="89" t="s">
        <v>122</v>
      </c>
      <c r="F5" s="142"/>
      <c r="G5" s="104">
        <v>1720</v>
      </c>
      <c r="H5" s="92">
        <v>75</v>
      </c>
      <c r="I5" s="92">
        <f>Table1456[[#This Row],[Costo standard (€/ora)]]*Table1456[[#This Row],['# Mesi persona]]*Table1456[[#This Row],[Ore/anno]]/12</f>
        <v>0</v>
      </c>
      <c r="J5" s="93">
        <f>Table1456[[#This Row],[Costo Personale (€)]]*0.15</f>
        <v>0</v>
      </c>
      <c r="K5" s="93">
        <f>Table1456[[#This Row],[Costo Personale (€)]]+Table1456[[#This Row],[Costi indiretti (15%)]]</f>
        <v>0</v>
      </c>
      <c r="L5" s="94"/>
      <c r="M5" s="94"/>
      <c r="N5" s="94"/>
      <c r="O5" s="94"/>
      <c r="P5" s="126">
        <f>Table1456[[#This Row],[Costo Totale del Personale (€)]]*(Table1456[[#This Row],[% intensità agevolazione]]+Table1456[[#This Row],[eventuale maggiorazione % intensità agevolazione]])</f>
        <v>0</v>
      </c>
      <c r="Q5" s="126">
        <f>Table1456[[#This Row],[Agevolazione]]*Table1456[[#This Row],[% agovolazioni localizzate nelle Regioni del Mezzogiorno]]</f>
        <v>0</v>
      </c>
      <c r="R5" s="126">
        <f>Table1456[[#This Row],[Agevolazione]]*Table1456[[#This Row],[% agevolazioni in investimenti di cui linea di intervento 022]]</f>
        <v>0</v>
      </c>
      <c r="S5" s="126">
        <f>Table1456[[#This Row],[Agevolazione]]*Table1456[[#This Row],[% agevolazioni in investimenti di cui linea di intervento 023]]</f>
        <v>0</v>
      </c>
      <c r="T5" s="126"/>
    </row>
    <row r="6" spans="1:20">
      <c r="A6" s="125" t="s">
        <v>86</v>
      </c>
      <c r="B6" s="94">
        <v>0.6</v>
      </c>
      <c r="C6" s="94">
        <v>0.15</v>
      </c>
      <c r="D6" s="94"/>
      <c r="E6" s="89" t="s">
        <v>123</v>
      </c>
      <c r="F6" s="142"/>
      <c r="G6" s="104">
        <v>1720</v>
      </c>
      <c r="H6" s="92">
        <v>43</v>
      </c>
      <c r="I6" s="92">
        <f>Table1456[[#This Row],[Costo standard (€/ora)]]*Table1456[[#This Row],['# Mesi persona]]*Table1456[[#This Row],[Ore/anno]]/12</f>
        <v>0</v>
      </c>
      <c r="J6" s="93">
        <f>Table1456[[#This Row],[Costo Personale (€)]]*0.15</f>
        <v>0</v>
      </c>
      <c r="K6" s="93">
        <f>Table1456[[#This Row],[Costo Personale (€)]]+Table1456[[#This Row],[Costi indiretti (15%)]]</f>
        <v>0</v>
      </c>
      <c r="L6" s="94"/>
      <c r="M6" s="94"/>
      <c r="N6" s="94"/>
      <c r="O6" s="94"/>
      <c r="P6" s="126">
        <f>Table1456[[#This Row],[Costo Totale del Personale (€)]]*(Table1456[[#This Row],[% intensità agevolazione]]+Table1456[[#This Row],[eventuale maggiorazione % intensità agevolazione]])</f>
        <v>0</v>
      </c>
      <c r="Q6" s="126">
        <f>Table1456[[#This Row],[Agevolazione]]*Table1456[[#This Row],[% agovolazioni localizzate nelle Regioni del Mezzogiorno]]</f>
        <v>0</v>
      </c>
      <c r="R6" s="126">
        <f>Table1456[[#This Row],[Agevolazione]]*Table1456[[#This Row],[% agevolazioni in investimenti di cui linea di intervento 022]]</f>
        <v>0</v>
      </c>
      <c r="S6" s="126">
        <f>Table1456[[#This Row],[Agevolazione]]*Table1456[[#This Row],[% agevolazioni in investimenti di cui linea di intervento 023]]</f>
        <v>0</v>
      </c>
      <c r="T6" s="126"/>
    </row>
    <row r="7" spans="1:20" ht="16" thickBot="1">
      <c r="A7" s="125" t="s">
        <v>86</v>
      </c>
      <c r="B7" s="94">
        <v>0.6</v>
      </c>
      <c r="C7" s="94">
        <v>0.15</v>
      </c>
      <c r="D7" s="94"/>
      <c r="E7" s="89" t="s">
        <v>124</v>
      </c>
      <c r="F7" s="143"/>
      <c r="G7" s="104">
        <v>1720</v>
      </c>
      <c r="H7" s="92">
        <v>27</v>
      </c>
      <c r="I7" s="92">
        <f>Table1456[[#This Row],[Costo standard (€/ora)]]*Table1456[[#This Row],['# Mesi persona]]*Table1456[[#This Row],[Ore/anno]]/12</f>
        <v>0</v>
      </c>
      <c r="J7" s="93">
        <f>Table1456[[#This Row],[Costo Personale (€)]]*0.15</f>
        <v>0</v>
      </c>
      <c r="K7" s="93">
        <f>Table1456[[#This Row],[Costo Personale (€)]]+Table1456[[#This Row],[Costi indiretti (15%)]]</f>
        <v>0</v>
      </c>
      <c r="L7" s="94"/>
      <c r="M7" s="94"/>
      <c r="N7" s="94"/>
      <c r="O7" s="94"/>
      <c r="P7" s="126">
        <f>Table1456[[#This Row],[Costo Totale del Personale (€)]]*(Table1456[[#This Row],[% intensità agevolazione]]+Table1456[[#This Row],[eventuale maggiorazione % intensità agevolazione]])</f>
        <v>0</v>
      </c>
      <c r="Q7" s="126">
        <f>Table1456[[#This Row],[Agevolazione]]*Table1456[[#This Row],[% agovolazioni localizzate nelle Regioni del Mezzogiorno]]</f>
        <v>0</v>
      </c>
      <c r="R7" s="126">
        <f>Table1456[[#This Row],[Agevolazione]]*Table1456[[#This Row],[% agevolazioni in investimenti di cui linea di intervento 022]]</f>
        <v>0</v>
      </c>
      <c r="S7" s="126">
        <f>Table1456[[#This Row],[Agevolazione]]*Table1456[[#This Row],[% agevolazioni in investimenti di cui linea di intervento 023]]</f>
        <v>0</v>
      </c>
      <c r="T7" s="126"/>
    </row>
    <row r="8" spans="1:20" ht="16" thickBot="1">
      <c r="A8" s="90"/>
      <c r="B8" s="90"/>
      <c r="D8" s="129"/>
      <c r="F8" s="129"/>
      <c r="G8" s="128"/>
      <c r="J8" s="135" t="s">
        <v>133</v>
      </c>
      <c r="K8" s="137">
        <f>SUM(K2:K7)</f>
        <v>0</v>
      </c>
      <c r="O8" s="135" t="s">
        <v>87</v>
      </c>
      <c r="P8" s="136">
        <f>SUM(P2:P7)</f>
        <v>0</v>
      </c>
      <c r="Q8" s="136">
        <f>SUM(Q2:Q7)</f>
        <v>0</v>
      </c>
      <c r="R8" s="136">
        <f>SUM(R2:R7)</f>
        <v>0</v>
      </c>
      <c r="S8" s="136">
        <f>SUM(S2:S7)</f>
        <v>0</v>
      </c>
      <c r="T8" s="137"/>
    </row>
    <row r="10" spans="1:20">
      <c r="J10" s="130" t="s">
        <v>85</v>
      </c>
      <c r="K10" s="131">
        <f>K2+K3+K4</f>
        <v>0</v>
      </c>
      <c r="O10" s="130" t="s">
        <v>85</v>
      </c>
      <c r="P10" s="131">
        <f>P2+P3+P4</f>
        <v>0</v>
      </c>
      <c r="Q10" s="131">
        <f>Q2+Q3+Q4</f>
        <v>0</v>
      </c>
      <c r="R10" s="131">
        <f>R2+R3+R4</f>
        <v>0</v>
      </c>
      <c r="S10" s="131">
        <f>S2+S3+S4</f>
        <v>0</v>
      </c>
      <c r="T10" s="131"/>
    </row>
    <row r="11" spans="1:20">
      <c r="J11" s="130" t="s">
        <v>86</v>
      </c>
      <c r="K11" s="131">
        <f>K5+K6+K7</f>
        <v>0</v>
      </c>
      <c r="O11" s="130" t="s">
        <v>86</v>
      </c>
      <c r="P11" s="131">
        <f>P5+P6+P7</f>
        <v>0</v>
      </c>
      <c r="Q11" s="131">
        <f>Q5+Q6+Q7</f>
        <v>0</v>
      </c>
      <c r="R11" s="131">
        <f>R5+R6+R7</f>
        <v>0</v>
      </c>
      <c r="S11" s="131">
        <f>S5+S6+S7</f>
        <v>0</v>
      </c>
      <c r="T11" s="131"/>
    </row>
    <row r="13" spans="1:20" ht="58">
      <c r="A13" s="119" t="s">
        <v>127</v>
      </c>
      <c r="B13" s="119" t="s">
        <v>128</v>
      </c>
      <c r="C13" s="119" t="s">
        <v>129</v>
      </c>
      <c r="D13" s="91"/>
      <c r="H13" s="118" t="s">
        <v>109</v>
      </c>
      <c r="I13" s="201" t="s">
        <v>110</v>
      </c>
      <c r="J13" s="201" t="s">
        <v>119</v>
      </c>
      <c r="K13" s="201" t="s">
        <v>120</v>
      </c>
      <c r="L13" s="119" t="s">
        <v>126</v>
      </c>
      <c r="M13" s="119" t="s">
        <v>174</v>
      </c>
      <c r="N13" s="119" t="s">
        <v>175</v>
      </c>
      <c r="O13" s="120"/>
      <c r="P13" s="198" t="s">
        <v>130</v>
      </c>
      <c r="Q13" s="198" t="s">
        <v>131</v>
      </c>
      <c r="R13" s="198" t="s">
        <v>137</v>
      </c>
      <c r="S13" s="198" t="s">
        <v>138</v>
      </c>
      <c r="T13" s="198"/>
    </row>
    <row r="14" spans="1:20">
      <c r="A14" s="122" t="s">
        <v>85</v>
      </c>
      <c r="B14" s="122">
        <v>1</v>
      </c>
      <c r="C14" s="122"/>
      <c r="D14" s="124"/>
      <c r="H14" s="121">
        <v>0</v>
      </c>
      <c r="I14" s="121">
        <v>0</v>
      </c>
      <c r="J14" s="121">
        <v>0</v>
      </c>
      <c r="K14" s="121">
        <f>SUM(H14:J14)</f>
        <v>0</v>
      </c>
      <c r="L14" s="122"/>
      <c r="M14" s="122"/>
      <c r="N14" s="122"/>
      <c r="O14" s="122"/>
      <c r="P14" s="127">
        <f>K14*(B14+C14)</f>
        <v>0</v>
      </c>
      <c r="Q14" s="127">
        <f>P14*L14</f>
        <v>0</v>
      </c>
      <c r="R14" s="127">
        <f>P14*M14</f>
        <v>0</v>
      </c>
      <c r="S14" s="127">
        <f>P14*N14</f>
        <v>0</v>
      </c>
      <c r="T14" s="127"/>
    </row>
    <row r="15" spans="1:20">
      <c r="A15" s="122" t="s">
        <v>86</v>
      </c>
      <c r="B15" s="122">
        <v>0.6</v>
      </c>
      <c r="C15" s="122">
        <v>0.15</v>
      </c>
      <c r="D15" s="124"/>
      <c r="H15" s="121">
        <v>0</v>
      </c>
      <c r="I15" s="121">
        <v>0</v>
      </c>
      <c r="J15" s="121">
        <v>0</v>
      </c>
      <c r="K15" s="121">
        <f t="shared" ref="K15" si="0">SUM(H15:J15)</f>
        <v>0</v>
      </c>
      <c r="L15" s="122"/>
      <c r="M15" s="122"/>
      <c r="N15" s="122"/>
      <c r="O15" s="122"/>
      <c r="P15" s="127">
        <f>K15*(B15+C15)</f>
        <v>0</v>
      </c>
      <c r="Q15" s="127">
        <f>P15*L15</f>
        <v>0</v>
      </c>
      <c r="R15" s="127">
        <f t="shared" ref="R15" si="1">P15*M15</f>
        <v>0</v>
      </c>
      <c r="S15" s="127">
        <f t="shared" ref="S15" si="2">P15*N15</f>
        <v>0</v>
      </c>
      <c r="T15" s="127"/>
    </row>
    <row r="16" spans="1:20">
      <c r="A16" s="122"/>
      <c r="B16" s="122"/>
      <c r="C16" s="122"/>
      <c r="D16" s="124"/>
      <c r="H16" s="217"/>
      <c r="I16" s="217"/>
      <c r="J16" s="217"/>
      <c r="K16" s="217"/>
      <c r="L16" s="124"/>
      <c r="M16" s="124"/>
      <c r="N16" s="124"/>
      <c r="O16" s="124"/>
      <c r="P16" s="218"/>
      <c r="Q16" s="218"/>
      <c r="R16" s="218"/>
      <c r="S16" s="218"/>
      <c r="T16" s="218"/>
    </row>
    <row r="17" spans="1:25">
      <c r="A17" s="122"/>
      <c r="B17" s="122"/>
      <c r="C17" s="122"/>
      <c r="J17" s="129" t="s">
        <v>133</v>
      </c>
      <c r="K17" s="128">
        <f>SUM(K14:K15)</f>
        <v>0</v>
      </c>
      <c r="O17" s="129" t="s">
        <v>87</v>
      </c>
      <c r="P17" s="128">
        <f>SUM(P14:P15)</f>
        <v>0</v>
      </c>
      <c r="Q17" s="128">
        <f>SUM(Q14:Q15)</f>
        <v>0</v>
      </c>
      <c r="R17" s="128">
        <f>SUM(R14:R15)</f>
        <v>0</v>
      </c>
      <c r="S17" s="128">
        <f>SUM(S14:S15)</f>
        <v>0</v>
      </c>
      <c r="T17" s="128"/>
    </row>
    <row r="19" spans="1:25">
      <c r="J19" s="132" t="s">
        <v>139</v>
      </c>
      <c r="O19" s="132" t="s">
        <v>141</v>
      </c>
    </row>
    <row r="20" spans="1:25">
      <c r="J20" s="130" t="s">
        <v>85</v>
      </c>
      <c r="K20" s="131">
        <f>K14+K10</f>
        <v>0</v>
      </c>
      <c r="O20" s="130" t="s">
        <v>85</v>
      </c>
      <c r="P20" s="131">
        <f t="shared" ref="P20:S21" si="3">P14+P10</f>
        <v>0</v>
      </c>
      <c r="Q20" s="131">
        <f t="shared" si="3"/>
        <v>0</v>
      </c>
      <c r="R20" s="131">
        <f t="shared" si="3"/>
        <v>0</v>
      </c>
      <c r="S20" s="131">
        <f t="shared" si="3"/>
        <v>0</v>
      </c>
      <c r="T20" s="131"/>
    </row>
    <row r="21" spans="1:25">
      <c r="J21" s="130" t="s">
        <v>86</v>
      </c>
      <c r="K21" s="131">
        <f>K15+K11</f>
        <v>0</v>
      </c>
      <c r="O21" s="130" t="s">
        <v>86</v>
      </c>
      <c r="P21" s="131">
        <f t="shared" si="3"/>
        <v>0</v>
      </c>
      <c r="Q21" s="131">
        <f t="shared" si="3"/>
        <v>0</v>
      </c>
      <c r="R21" s="131">
        <f t="shared" si="3"/>
        <v>0</v>
      </c>
      <c r="S21" s="131">
        <f t="shared" si="3"/>
        <v>0</v>
      </c>
      <c r="T21" s="131"/>
    </row>
    <row r="22" spans="1:25">
      <c r="J22" s="130"/>
      <c r="K22" s="131"/>
      <c r="O22" s="130"/>
      <c r="P22" s="131"/>
      <c r="Q22" s="131"/>
      <c r="R22" s="131"/>
      <c r="S22" s="131"/>
      <c r="T22" s="131"/>
    </row>
    <row r="24" spans="1:25">
      <c r="J24" s="219" t="s">
        <v>133</v>
      </c>
      <c r="K24" s="128">
        <f>SUM(K20:K23)</f>
        <v>0</v>
      </c>
      <c r="O24" s="129" t="s">
        <v>87</v>
      </c>
      <c r="P24" s="128">
        <f>SUM(P20:P23)</f>
        <v>0</v>
      </c>
      <c r="Q24" s="128">
        <f>SUM(Q20:Q23)</f>
        <v>0</v>
      </c>
      <c r="R24" s="128">
        <f>SUM(R20:R23)</f>
        <v>0</v>
      </c>
      <c r="S24" s="128">
        <f>SUM(S20:S23)</f>
        <v>0</v>
      </c>
      <c r="T24" s="128"/>
    </row>
    <row r="25" spans="1:25">
      <c r="J25" s="132" t="s">
        <v>140</v>
      </c>
      <c r="K25" s="128">
        <f>K17+K8</f>
        <v>0</v>
      </c>
    </row>
    <row r="27" spans="1:25">
      <c r="H27" s="210" t="s">
        <v>85</v>
      </c>
      <c r="I27" s="210"/>
      <c r="J27" s="210"/>
      <c r="K27" s="210"/>
      <c r="L27" s="210"/>
      <c r="M27" s="210"/>
      <c r="N27" s="210" t="s">
        <v>86</v>
      </c>
      <c r="O27" s="210"/>
      <c r="P27" s="210"/>
      <c r="Q27" s="210"/>
      <c r="R27" s="210"/>
      <c r="S27" s="210"/>
      <c r="T27" s="210"/>
      <c r="U27" s="209" t="s">
        <v>87</v>
      </c>
      <c r="V27" s="209"/>
      <c r="W27" s="209"/>
      <c r="X27" s="209"/>
      <c r="Y27" s="209"/>
    </row>
    <row r="28" spans="1:25" ht="58">
      <c r="H28" s="106" t="s">
        <v>88</v>
      </c>
      <c r="I28" s="107" t="s">
        <v>105</v>
      </c>
      <c r="J28" s="106" t="s">
        <v>89</v>
      </c>
      <c r="K28" s="106" t="s">
        <v>90</v>
      </c>
      <c r="L28" s="106"/>
      <c r="M28" s="106" t="s">
        <v>91</v>
      </c>
      <c r="N28" s="106" t="s">
        <v>88</v>
      </c>
      <c r="O28" s="107" t="s">
        <v>132</v>
      </c>
      <c r="P28" s="106" t="s">
        <v>89</v>
      </c>
      <c r="Q28" s="106" t="s">
        <v>90</v>
      </c>
      <c r="R28" s="106"/>
      <c r="S28" s="106" t="s">
        <v>91</v>
      </c>
      <c r="T28" s="106" t="s">
        <v>92</v>
      </c>
      <c r="U28" s="113" t="s">
        <v>93</v>
      </c>
      <c r="V28" s="113" t="s">
        <v>106</v>
      </c>
      <c r="W28" s="113" t="s">
        <v>89</v>
      </c>
      <c r="X28" s="113" t="s">
        <v>90</v>
      </c>
      <c r="Y28" s="113" t="s">
        <v>91</v>
      </c>
    </row>
    <row r="29" spans="1:25">
      <c r="H29" s="138">
        <f>K20</f>
        <v>0</v>
      </c>
      <c r="I29" s="144">
        <f>B14</f>
        <v>1</v>
      </c>
      <c r="J29" s="138">
        <f>R20</f>
        <v>0</v>
      </c>
      <c r="K29" s="138">
        <f>S20</f>
        <v>0</v>
      </c>
      <c r="L29" s="138"/>
      <c r="M29" s="138">
        <f>Q20</f>
        <v>0</v>
      </c>
      <c r="N29" s="138">
        <f>K21</f>
        <v>0</v>
      </c>
      <c r="O29" s="144">
        <f>B15+C15</f>
        <v>0.75</v>
      </c>
      <c r="P29" s="138">
        <f>R21</f>
        <v>0</v>
      </c>
      <c r="Q29" s="138">
        <f>S21</f>
        <v>0</v>
      </c>
      <c r="R29" s="138"/>
      <c r="S29" s="138">
        <f>Q21</f>
        <v>0</v>
      </c>
      <c r="T29" s="145"/>
      <c r="U29" s="138">
        <f>H29+N29</f>
        <v>0</v>
      </c>
      <c r="V29" s="138">
        <f>H29*I29+N29*O29</f>
        <v>0</v>
      </c>
      <c r="W29" s="138">
        <f>J29+P29</f>
        <v>0</v>
      </c>
      <c r="X29" s="138">
        <f>K29+Q29</f>
        <v>0</v>
      </c>
      <c r="Y29" s="138">
        <f>M29+S29</f>
        <v>0</v>
      </c>
    </row>
    <row r="32" spans="1:25" ht="58">
      <c r="H32" s="163" t="s">
        <v>163</v>
      </c>
      <c r="I32" s="163" t="s">
        <v>165</v>
      </c>
      <c r="J32" s="163" t="s">
        <v>160</v>
      </c>
    </row>
    <row r="33" spans="8:10">
      <c r="H33" s="164">
        <v>1</v>
      </c>
      <c r="I33" s="164">
        <v>1</v>
      </c>
      <c r="J33" s="165">
        <f>I33/SUM(H33)</f>
        <v>1</v>
      </c>
    </row>
  </sheetData>
  <mergeCells count="3">
    <mergeCell ref="H27:M27"/>
    <mergeCell ref="N27:T27"/>
    <mergeCell ref="U27:Y27"/>
  </mergeCells>
  <dataValidations count="2">
    <dataValidation type="decimal" allowBlank="1" showInputMessage="1" showErrorMessage="1" sqref="O27 H27:H28 I27 J27:N28 P27:S28 V27 U27:U28 W27:Y28" xr:uid="{A8DFBBE9-2E11-4808-8314-F82EADEA135B}">
      <formula1>0</formula1>
      <formula2>300000000</formula2>
    </dataValidation>
    <dataValidation type="list" allowBlank="1" showInputMessage="1" showErrorMessage="1" sqref="D2:D7" xr:uid="{819B524F-F29B-497F-9D6F-AE1962C47238}">
      <formula1>"Personale strutturato, Nuova assunzione"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50793-95A7-49BB-9CAD-E856C4B8DA1E}">
  <dimension ref="A1:Y33"/>
  <sheetViews>
    <sheetView topLeftCell="D1" zoomScale="83" zoomScaleNormal="80" workbookViewId="0">
      <selection activeCell="V19" sqref="V19"/>
    </sheetView>
  </sheetViews>
  <sheetFormatPr defaultRowHeight="15.5"/>
  <cols>
    <col min="1" max="1" width="24.25" customWidth="1"/>
    <col min="2" max="2" width="14.25" customWidth="1"/>
    <col min="3" max="3" width="12.33203125" customWidth="1"/>
    <col min="4" max="4" width="22.75" customWidth="1"/>
    <col min="5" max="5" width="14.58203125" customWidth="1"/>
    <col min="6" max="6" width="9" style="88" customWidth="1"/>
    <col min="7" max="7" width="6.75" style="88" customWidth="1"/>
    <col min="8" max="11" width="14.75" customWidth="1"/>
    <col min="12" max="12" width="17.25" customWidth="1"/>
    <col min="13" max="19" width="14.75" customWidth="1"/>
    <col min="20" max="20" width="18" customWidth="1"/>
    <col min="21" max="21" width="15.5" customWidth="1"/>
    <col min="22" max="22" width="14" customWidth="1"/>
    <col min="23" max="23" width="17.5" customWidth="1"/>
    <col min="24" max="24" width="18.25" customWidth="1"/>
    <col min="25" max="25" width="16.75" customWidth="1"/>
    <col min="26" max="26" width="14.75" customWidth="1"/>
    <col min="27" max="27" width="13.75" customWidth="1"/>
    <col min="29" max="29" width="17.5" customWidth="1"/>
    <col min="30" max="30" width="8.25" customWidth="1"/>
    <col min="31" max="31" width="13.5" customWidth="1"/>
    <col min="32" max="32" width="14.08203125" customWidth="1"/>
    <col min="33" max="33" width="14.75" customWidth="1"/>
    <col min="34" max="34" width="13.75" customWidth="1"/>
    <col min="35" max="35" width="17.5" customWidth="1"/>
    <col min="36" max="36" width="15.25" customWidth="1"/>
    <col min="37" max="37" width="13.5" customWidth="1"/>
    <col min="38" max="38" width="14.08203125" customWidth="1"/>
    <col min="39" max="39" width="14.75" customWidth="1"/>
    <col min="40" max="40" width="13.75" customWidth="1"/>
  </cols>
  <sheetData>
    <row r="1" spans="1:20" s="95" customFormat="1" ht="80.25" customHeight="1" thickBot="1">
      <c r="A1" s="185" t="s">
        <v>127</v>
      </c>
      <c r="B1" s="185" t="s">
        <v>128</v>
      </c>
      <c r="C1" s="185" t="s">
        <v>129</v>
      </c>
      <c r="D1" s="185" t="s">
        <v>159</v>
      </c>
      <c r="E1" s="202" t="s">
        <v>121</v>
      </c>
      <c r="F1" s="202" t="s">
        <v>134</v>
      </c>
      <c r="G1" s="202" t="s">
        <v>135</v>
      </c>
      <c r="H1" s="202" t="s">
        <v>136</v>
      </c>
      <c r="I1" s="202" t="s">
        <v>107</v>
      </c>
      <c r="J1" s="202" t="s">
        <v>82</v>
      </c>
      <c r="K1" s="202" t="s">
        <v>108</v>
      </c>
      <c r="L1" s="185" t="s">
        <v>125</v>
      </c>
      <c r="M1" s="185" t="s">
        <v>171</v>
      </c>
      <c r="N1" s="185" t="s">
        <v>172</v>
      </c>
      <c r="O1" s="185" t="s">
        <v>170</v>
      </c>
      <c r="P1" s="185" t="s">
        <v>130</v>
      </c>
      <c r="Q1" s="185" t="s">
        <v>131</v>
      </c>
      <c r="R1" s="185" t="s">
        <v>143</v>
      </c>
      <c r="S1" s="185" t="s">
        <v>142</v>
      </c>
      <c r="T1" s="185" t="s">
        <v>173</v>
      </c>
    </row>
    <row r="2" spans="1:20">
      <c r="A2" s="125" t="s">
        <v>85</v>
      </c>
      <c r="B2" s="94">
        <v>1</v>
      </c>
      <c r="C2" s="94"/>
      <c r="D2" s="94"/>
      <c r="E2" s="89" t="s">
        <v>122</v>
      </c>
      <c r="F2" s="133"/>
      <c r="G2" s="104">
        <v>1720</v>
      </c>
      <c r="H2" s="92">
        <v>75</v>
      </c>
      <c r="I2" s="92">
        <f>Table14567[[#This Row],[Costo standard (€/ora)]]*Table14567[[#This Row],['# Mesi persona]]*Table14567[[#This Row],[Ore/anno]]/12</f>
        <v>0</v>
      </c>
      <c r="J2" s="93">
        <f>Table14567[[#This Row],[Costo Personale (€)]]*0.15</f>
        <v>0</v>
      </c>
      <c r="K2" s="93">
        <f>Table14567[[#This Row],[Costo Personale (€)]]+Table14567[[#This Row],[Costi indiretti (15%)]]</f>
        <v>0</v>
      </c>
      <c r="L2" s="94"/>
      <c r="M2" s="94"/>
      <c r="N2" s="94"/>
      <c r="O2" s="94"/>
      <c r="P2" s="126">
        <f>Table14567[[#This Row],[Costo Totale del Personale (€)]]*(Table14567[[#This Row],[% intensità agevolazione]]+Table14567[[#This Row],[eventuale maggiorazione % intensità agevolazione]])</f>
        <v>0</v>
      </c>
      <c r="Q2" s="126">
        <f>Table14567[[#This Row],[Agevolazione]]*Table14567[[#This Row],[% agovolazioni localizzate nelle Regioni del Mezzogiorno]]</f>
        <v>0</v>
      </c>
      <c r="R2" s="126">
        <f>Table14567[[#This Row],[Agevolazione]]*Table14567[[#This Row],[% agevolazioni in investimenti di cui linea di intervento 022
]]</f>
        <v>0</v>
      </c>
      <c r="S2" s="126">
        <f>Table14567[[#This Row],[Agevolazione]]*Table14567[[#This Row],[% agevolazioni in investimenti di cui linea di intervento 023
]]</f>
        <v>0</v>
      </c>
      <c r="T2" s="126"/>
    </row>
    <row r="3" spans="1:20">
      <c r="A3" s="125" t="s">
        <v>85</v>
      </c>
      <c r="B3" s="94">
        <v>1</v>
      </c>
      <c r="C3" s="94"/>
      <c r="D3" s="94"/>
      <c r="E3" s="89" t="s">
        <v>123</v>
      </c>
      <c r="F3" s="134"/>
      <c r="G3" s="104">
        <v>1720</v>
      </c>
      <c r="H3" s="92">
        <v>43</v>
      </c>
      <c r="I3" s="92">
        <f>Table14567[[#This Row],[Costo standard (€/ora)]]*Table14567[[#This Row],['# Mesi persona]]*Table14567[[#This Row],[Ore/anno]]/12</f>
        <v>0</v>
      </c>
      <c r="J3" s="93">
        <f>Table14567[[#This Row],[Costo Personale (€)]]*0.15</f>
        <v>0</v>
      </c>
      <c r="K3" s="93">
        <f>Table14567[[#This Row],[Costo Personale (€)]]+Table14567[[#This Row],[Costi indiretti (15%)]]</f>
        <v>0</v>
      </c>
      <c r="L3" s="94"/>
      <c r="M3" s="94"/>
      <c r="N3" s="94"/>
      <c r="O3" s="94"/>
      <c r="P3" s="126">
        <f>Table14567[[#This Row],[Costo Totale del Personale (€)]]*(Table14567[[#This Row],[% intensità agevolazione]]+Table14567[[#This Row],[eventuale maggiorazione % intensità agevolazione]])</f>
        <v>0</v>
      </c>
      <c r="Q3" s="126">
        <f>Table14567[[#This Row],[Agevolazione]]*Table14567[[#This Row],[% agovolazioni localizzate nelle Regioni del Mezzogiorno]]</f>
        <v>0</v>
      </c>
      <c r="R3" s="126">
        <f>Table14567[[#This Row],[Agevolazione]]*Table14567[[#This Row],[% agevolazioni in investimenti di cui linea di intervento 022
]]</f>
        <v>0</v>
      </c>
      <c r="S3" s="126">
        <f>Table14567[[#This Row],[Agevolazione]]*Table14567[[#This Row],[% agevolazioni in investimenti di cui linea di intervento 023
]]</f>
        <v>0</v>
      </c>
      <c r="T3" s="126"/>
    </row>
    <row r="4" spans="1:20">
      <c r="A4" s="125" t="s">
        <v>85</v>
      </c>
      <c r="B4" s="94">
        <v>1</v>
      </c>
      <c r="C4" s="94"/>
      <c r="D4" s="94"/>
      <c r="E4" s="89" t="s">
        <v>124</v>
      </c>
      <c r="F4" s="134"/>
      <c r="G4" s="104">
        <v>1720</v>
      </c>
      <c r="H4" s="92">
        <v>27</v>
      </c>
      <c r="I4" s="92">
        <f>Table14567[[#This Row],[Costo standard (€/ora)]]*Table14567[[#This Row],['# Mesi persona]]*Table14567[[#This Row],[Ore/anno]]/12</f>
        <v>0</v>
      </c>
      <c r="J4" s="93">
        <f>Table14567[[#This Row],[Costo Personale (€)]]*0.15</f>
        <v>0</v>
      </c>
      <c r="K4" s="93">
        <f>Table14567[[#This Row],[Costo Personale (€)]]+Table14567[[#This Row],[Costi indiretti (15%)]]</f>
        <v>0</v>
      </c>
      <c r="L4" s="94"/>
      <c r="M4" s="94"/>
      <c r="N4" s="94"/>
      <c r="O4" s="94"/>
      <c r="P4" s="126">
        <f>Table14567[[#This Row],[Costo Totale del Personale (€)]]*(Table14567[[#This Row],[% intensità agevolazione]]+Table14567[[#This Row],[eventuale maggiorazione % intensità agevolazione]])</f>
        <v>0</v>
      </c>
      <c r="Q4" s="126">
        <f>Table14567[[#This Row],[Agevolazione]]*Table14567[[#This Row],[% agovolazioni localizzate nelle Regioni del Mezzogiorno]]</f>
        <v>0</v>
      </c>
      <c r="R4" s="126">
        <f>Table14567[[#This Row],[Agevolazione]]*Table14567[[#This Row],[% agevolazioni in investimenti di cui linea di intervento 022
]]</f>
        <v>0</v>
      </c>
      <c r="S4" s="126">
        <f>Table14567[[#This Row],[Agevolazione]]*Table14567[[#This Row],[% agevolazioni in investimenti di cui linea di intervento 023
]]</f>
        <v>0</v>
      </c>
      <c r="T4" s="126"/>
    </row>
    <row r="5" spans="1:20">
      <c r="A5" s="125" t="s">
        <v>86</v>
      </c>
      <c r="B5" s="94">
        <v>0.7</v>
      </c>
      <c r="C5" s="94">
        <v>0.1</v>
      </c>
      <c r="D5" s="94"/>
      <c r="E5" s="89" t="s">
        <v>122</v>
      </c>
      <c r="F5" s="134"/>
      <c r="G5" s="104">
        <v>1720</v>
      </c>
      <c r="H5" s="92">
        <v>75</v>
      </c>
      <c r="I5" s="92">
        <f>Table14567[[#This Row],[Costo standard (€/ora)]]*Table14567[[#This Row],['# Mesi persona]]*Table14567[[#This Row],[Ore/anno]]/12</f>
        <v>0</v>
      </c>
      <c r="J5" s="93">
        <f>Table14567[[#This Row],[Costo Personale (€)]]*0.15</f>
        <v>0</v>
      </c>
      <c r="K5" s="93">
        <f>Table14567[[#This Row],[Costo Personale (€)]]+Table14567[[#This Row],[Costi indiretti (15%)]]</f>
        <v>0</v>
      </c>
      <c r="L5" s="94"/>
      <c r="M5" s="94"/>
      <c r="N5" s="94"/>
      <c r="O5" s="94"/>
      <c r="P5" s="126">
        <f>Table14567[[#This Row],[Costo Totale del Personale (€)]]*(Table14567[[#This Row],[% intensità agevolazione]]+Table14567[[#This Row],[eventuale maggiorazione % intensità agevolazione]])</f>
        <v>0</v>
      </c>
      <c r="Q5" s="126">
        <f>Table14567[[#This Row],[Agevolazione]]*Table14567[[#This Row],[% agovolazioni localizzate nelle Regioni del Mezzogiorno]]</f>
        <v>0</v>
      </c>
      <c r="R5" s="126">
        <f>Table14567[[#This Row],[Agevolazione]]*Table14567[[#This Row],[% agevolazioni in investimenti di cui linea di intervento 022
]]</f>
        <v>0</v>
      </c>
      <c r="S5" s="126">
        <f>Table14567[[#This Row],[Agevolazione]]*Table14567[[#This Row],[% agevolazioni in investimenti di cui linea di intervento 023
]]</f>
        <v>0</v>
      </c>
      <c r="T5" s="126"/>
    </row>
    <row r="6" spans="1:20">
      <c r="A6" s="125" t="s">
        <v>86</v>
      </c>
      <c r="B6" s="94">
        <v>0.7</v>
      </c>
      <c r="C6" s="94">
        <v>0.1</v>
      </c>
      <c r="D6" s="94"/>
      <c r="E6" s="89" t="s">
        <v>123</v>
      </c>
      <c r="F6" s="134"/>
      <c r="G6" s="104">
        <v>1720</v>
      </c>
      <c r="H6" s="92">
        <v>43</v>
      </c>
      <c r="I6" s="92">
        <f>Table14567[[#This Row],[Costo standard (€/ora)]]*Table14567[[#This Row],['# Mesi persona]]*Table14567[[#This Row],[Ore/anno]]/12</f>
        <v>0</v>
      </c>
      <c r="J6" s="93">
        <f>Table14567[[#This Row],[Costo Personale (€)]]*0.15</f>
        <v>0</v>
      </c>
      <c r="K6" s="93">
        <f>Table14567[[#This Row],[Costo Personale (€)]]+Table14567[[#This Row],[Costi indiretti (15%)]]</f>
        <v>0</v>
      </c>
      <c r="L6" s="94"/>
      <c r="M6" s="94"/>
      <c r="N6" s="94"/>
      <c r="O6" s="94"/>
      <c r="P6" s="126">
        <f>Table14567[[#This Row],[Costo Totale del Personale (€)]]*(Table14567[[#This Row],[% intensità agevolazione]]+Table14567[[#This Row],[eventuale maggiorazione % intensità agevolazione]])</f>
        <v>0</v>
      </c>
      <c r="Q6" s="126">
        <f>Table14567[[#This Row],[Agevolazione]]*Table14567[[#This Row],[% agovolazioni localizzate nelle Regioni del Mezzogiorno]]</f>
        <v>0</v>
      </c>
      <c r="R6" s="126">
        <f>Table14567[[#This Row],[Agevolazione]]*Table14567[[#This Row],[% agevolazioni in investimenti di cui linea di intervento 022
]]</f>
        <v>0</v>
      </c>
      <c r="S6" s="126">
        <f>Table14567[[#This Row],[Agevolazione]]*Table14567[[#This Row],[% agevolazioni in investimenti di cui linea di intervento 023
]]</f>
        <v>0</v>
      </c>
      <c r="T6" s="126"/>
    </row>
    <row r="7" spans="1:20" ht="16" thickBot="1">
      <c r="A7" s="125" t="s">
        <v>86</v>
      </c>
      <c r="B7" s="94">
        <v>0.7</v>
      </c>
      <c r="C7" s="94">
        <v>0.1</v>
      </c>
      <c r="D7" s="94"/>
      <c r="E7" s="89" t="s">
        <v>124</v>
      </c>
      <c r="F7" s="134"/>
      <c r="G7" s="104">
        <v>1720</v>
      </c>
      <c r="H7" s="92">
        <v>27</v>
      </c>
      <c r="I7" s="92">
        <f>Table14567[[#This Row],[Costo standard (€/ora)]]*Table14567[[#This Row],['# Mesi persona]]*Table14567[[#This Row],[Ore/anno]]/12</f>
        <v>0</v>
      </c>
      <c r="J7" s="93">
        <f>Table14567[[#This Row],[Costo Personale (€)]]*0.15</f>
        <v>0</v>
      </c>
      <c r="K7" s="93">
        <f>Table14567[[#This Row],[Costo Personale (€)]]+Table14567[[#This Row],[Costi indiretti (15%)]]</f>
        <v>0</v>
      </c>
      <c r="L7" s="94"/>
      <c r="M7" s="94"/>
      <c r="N7" s="94"/>
      <c r="O7" s="94"/>
      <c r="P7" s="126">
        <f>Table14567[[#This Row],[Costo Totale del Personale (€)]]*(Table14567[[#This Row],[% intensità agevolazione]]+Table14567[[#This Row],[eventuale maggiorazione % intensità agevolazione]])</f>
        <v>0</v>
      </c>
      <c r="Q7" s="126">
        <f>Table14567[[#This Row],[Agevolazione]]*Table14567[[#This Row],[% agovolazioni localizzate nelle Regioni del Mezzogiorno]]</f>
        <v>0</v>
      </c>
      <c r="R7" s="126">
        <f>Table14567[[#This Row],[Agevolazione]]*Table14567[[#This Row],[% agevolazioni in investimenti di cui linea di intervento 022
]]</f>
        <v>0</v>
      </c>
      <c r="S7" s="126">
        <f>Table14567[[#This Row],[Agevolazione]]*Table14567[[#This Row],[% agevolazioni in investimenti di cui linea di intervento 023
]]</f>
        <v>0</v>
      </c>
      <c r="T7" s="126"/>
    </row>
    <row r="8" spans="1:20" ht="16" thickBot="1">
      <c r="A8" s="90"/>
      <c r="B8" s="90"/>
      <c r="D8" s="129"/>
      <c r="F8" s="129"/>
      <c r="G8" s="128"/>
      <c r="J8" s="149" t="s">
        <v>133</v>
      </c>
      <c r="K8" s="150">
        <f>SUM(K2:K7)</f>
        <v>0</v>
      </c>
      <c r="O8" s="149" t="s">
        <v>87</v>
      </c>
      <c r="P8" s="151">
        <f>SUM(P2:P7)</f>
        <v>0</v>
      </c>
      <c r="Q8" s="151">
        <f>SUM(Q2:Q7)</f>
        <v>0</v>
      </c>
      <c r="R8" s="151">
        <f>SUM(R2:R7)</f>
        <v>0</v>
      </c>
      <c r="S8" s="151">
        <f>SUM(S2:S7)</f>
        <v>0</v>
      </c>
      <c r="T8" s="150"/>
    </row>
    <row r="10" spans="1:20">
      <c r="J10" s="130" t="s">
        <v>85</v>
      </c>
      <c r="K10" s="131">
        <f>K2+K3+K4</f>
        <v>0</v>
      </c>
      <c r="O10" s="130" t="s">
        <v>85</v>
      </c>
      <c r="P10" s="131">
        <f>P2+P3+P4</f>
        <v>0</v>
      </c>
      <c r="Q10" s="131">
        <f>Q2+Q3+Q4</f>
        <v>0</v>
      </c>
      <c r="R10" s="131">
        <f>R2+R3+R4</f>
        <v>0</v>
      </c>
      <c r="S10" s="131">
        <f>S2+S3+S4</f>
        <v>0</v>
      </c>
      <c r="T10" s="131"/>
    </row>
    <row r="11" spans="1:20">
      <c r="J11" s="130" t="s">
        <v>86</v>
      </c>
      <c r="K11" s="131">
        <f>K5+K6+K7</f>
        <v>0</v>
      </c>
      <c r="O11" s="130" t="s">
        <v>86</v>
      </c>
      <c r="P11" s="131">
        <f>P5+P6+P7</f>
        <v>0</v>
      </c>
      <c r="Q11" s="131">
        <f>Q5+Q6+Q7</f>
        <v>0</v>
      </c>
      <c r="R11" s="131">
        <f>R5+R6+R7</f>
        <v>0</v>
      </c>
      <c r="S11" s="131">
        <f>S5+S6+S7</f>
        <v>0</v>
      </c>
      <c r="T11" s="131"/>
    </row>
    <row r="12" spans="1:20">
      <c r="J12" s="130"/>
      <c r="K12" s="131"/>
      <c r="O12" s="130"/>
      <c r="P12" s="131"/>
      <c r="Q12" s="131"/>
      <c r="R12" s="131"/>
      <c r="S12" s="131"/>
      <c r="T12" s="131"/>
    </row>
    <row r="13" spans="1:20" ht="58">
      <c r="A13" s="119" t="s">
        <v>127</v>
      </c>
      <c r="B13" s="119" t="s">
        <v>128</v>
      </c>
      <c r="C13" s="119" t="s">
        <v>129</v>
      </c>
      <c r="D13" s="91"/>
      <c r="H13" s="118" t="s">
        <v>109</v>
      </c>
      <c r="I13" s="201" t="s">
        <v>110</v>
      </c>
      <c r="J13" s="201" t="s">
        <v>119</v>
      </c>
      <c r="K13" s="201" t="s">
        <v>120</v>
      </c>
      <c r="L13" s="200" t="s">
        <v>126</v>
      </c>
      <c r="M13" s="200" t="s">
        <v>174</v>
      </c>
      <c r="N13" s="200" t="s">
        <v>175</v>
      </c>
      <c r="O13" s="120"/>
      <c r="P13" s="198" t="s">
        <v>130</v>
      </c>
      <c r="Q13" s="198" t="s">
        <v>131</v>
      </c>
      <c r="R13" s="198" t="s">
        <v>137</v>
      </c>
      <c r="S13" s="198" t="s">
        <v>138</v>
      </c>
      <c r="T13" s="120"/>
    </row>
    <row r="14" spans="1:20">
      <c r="A14" s="122" t="s">
        <v>85</v>
      </c>
      <c r="B14" s="122">
        <v>1</v>
      </c>
      <c r="C14" s="122"/>
      <c r="D14" s="124"/>
      <c r="H14" s="121">
        <v>0</v>
      </c>
      <c r="I14" s="121">
        <v>0</v>
      </c>
      <c r="J14" s="121">
        <v>0</v>
      </c>
      <c r="K14" s="121">
        <f>SUM(H14:J14)</f>
        <v>0</v>
      </c>
      <c r="L14" s="122"/>
      <c r="M14" s="122"/>
      <c r="N14" s="122"/>
      <c r="O14" s="122"/>
      <c r="P14" s="127">
        <f>K14*(B14+C14)</f>
        <v>0</v>
      </c>
      <c r="Q14" s="127">
        <f>P14*L14</f>
        <v>0</v>
      </c>
      <c r="R14" s="127">
        <f>P14*M14</f>
        <v>0</v>
      </c>
      <c r="S14" s="127">
        <f>P14*N14</f>
        <v>0</v>
      </c>
      <c r="T14" s="127"/>
    </row>
    <row r="15" spans="1:20">
      <c r="A15" s="122" t="s">
        <v>86</v>
      </c>
      <c r="B15" s="122">
        <v>0.7</v>
      </c>
      <c r="C15" s="122">
        <v>0.1</v>
      </c>
      <c r="D15" s="124"/>
      <c r="H15" s="121">
        <v>0</v>
      </c>
      <c r="I15" s="121">
        <v>0</v>
      </c>
      <c r="J15" s="121">
        <v>0</v>
      </c>
      <c r="K15" s="121">
        <f t="shared" ref="K15:K17" si="0">SUM(H15:J15)</f>
        <v>0</v>
      </c>
      <c r="L15" s="122"/>
      <c r="M15" s="122"/>
      <c r="N15" s="122"/>
      <c r="O15" s="122"/>
      <c r="P15" s="127">
        <f>K15*(B15+C15)</f>
        <v>0</v>
      </c>
      <c r="Q15" s="127">
        <f>P15*L15</f>
        <v>0</v>
      </c>
      <c r="R15" s="127">
        <f t="shared" ref="R15:R17" si="1">P15*M15</f>
        <v>0</v>
      </c>
      <c r="S15" s="127">
        <f t="shared" ref="S15:S17" si="2">P15*N15</f>
        <v>0</v>
      </c>
      <c r="T15" s="127"/>
    </row>
    <row r="16" spans="1:20">
      <c r="A16" s="122"/>
      <c r="B16" s="122"/>
      <c r="C16" s="122"/>
      <c r="D16" s="124"/>
      <c r="H16" s="121">
        <v>0</v>
      </c>
      <c r="I16" s="121">
        <v>0</v>
      </c>
      <c r="J16" s="121">
        <v>0</v>
      </c>
      <c r="K16" s="121">
        <f t="shared" si="0"/>
        <v>0</v>
      </c>
      <c r="L16" s="122"/>
      <c r="M16" s="122"/>
      <c r="N16" s="122"/>
      <c r="O16" s="122"/>
      <c r="P16" s="127">
        <f>K16*(B16+C16)</f>
        <v>0</v>
      </c>
      <c r="Q16" s="127">
        <f>P16*L16</f>
        <v>0</v>
      </c>
      <c r="R16" s="127">
        <f t="shared" si="1"/>
        <v>0</v>
      </c>
      <c r="S16" s="127">
        <f t="shared" si="2"/>
        <v>0</v>
      </c>
      <c r="T16" s="127"/>
    </row>
    <row r="17" spans="1:25">
      <c r="A17" s="140"/>
      <c r="B17" s="123"/>
      <c r="C17" s="123"/>
      <c r="D17" s="124"/>
      <c r="H17" s="139">
        <v>0</v>
      </c>
      <c r="I17" s="139">
        <v>0</v>
      </c>
      <c r="J17" s="139">
        <v>0</v>
      </c>
      <c r="K17" s="139">
        <f t="shared" si="0"/>
        <v>0</v>
      </c>
      <c r="L17" s="123"/>
      <c r="M17" s="123"/>
      <c r="N17" s="123"/>
      <c r="O17" s="123"/>
      <c r="P17" s="139">
        <f>K17*(B17+C17)</f>
        <v>0</v>
      </c>
      <c r="Q17" s="139">
        <f>P17*L17</f>
        <v>0</v>
      </c>
      <c r="R17" s="139">
        <f t="shared" si="1"/>
        <v>0</v>
      </c>
      <c r="S17" s="139">
        <f t="shared" si="2"/>
        <v>0</v>
      </c>
      <c r="T17" s="139"/>
    </row>
    <row r="18" spans="1:25">
      <c r="J18" s="129" t="s">
        <v>133</v>
      </c>
      <c r="K18" s="128">
        <f>SUM(K14:K17)</f>
        <v>0</v>
      </c>
      <c r="O18" s="129" t="s">
        <v>87</v>
      </c>
      <c r="P18" s="128">
        <f>SUM(P14:P17)</f>
        <v>0</v>
      </c>
      <c r="Q18" s="128">
        <f>SUM(Q14:Q17)</f>
        <v>0</v>
      </c>
      <c r="R18" s="128">
        <f>SUM(R14:R17)</f>
        <v>0</v>
      </c>
      <c r="S18" s="128">
        <f>SUM(S14:S17)</f>
        <v>0</v>
      </c>
      <c r="T18" s="128"/>
    </row>
    <row r="20" spans="1:25">
      <c r="H20" s="130"/>
      <c r="I20" s="130"/>
      <c r="J20" s="130" t="s">
        <v>139</v>
      </c>
      <c r="L20" s="130"/>
      <c r="M20" s="130"/>
      <c r="N20" s="130"/>
      <c r="O20" s="130" t="s">
        <v>141</v>
      </c>
    </row>
    <row r="21" spans="1:25">
      <c r="I21" s="130"/>
      <c r="J21" s="130" t="s">
        <v>85</v>
      </c>
      <c r="K21" s="131">
        <f>K14+K10</f>
        <v>0</v>
      </c>
      <c r="N21" s="130"/>
      <c r="O21" s="130" t="s">
        <v>85</v>
      </c>
      <c r="P21" s="131">
        <f>P14+P10</f>
        <v>0</v>
      </c>
      <c r="Q21" s="131">
        <f>Q14+Q10</f>
        <v>0</v>
      </c>
      <c r="R21" s="131">
        <f>R14+R10</f>
        <v>0</v>
      </c>
      <c r="S21" s="131">
        <f>S14+S10</f>
        <v>0</v>
      </c>
      <c r="T21" s="131"/>
    </row>
    <row r="22" spans="1:25">
      <c r="I22" s="130"/>
      <c r="J22" s="130" t="s">
        <v>86</v>
      </c>
      <c r="K22" s="131">
        <f>K15+K11</f>
        <v>0</v>
      </c>
      <c r="N22" s="130"/>
      <c r="O22" s="130" t="s">
        <v>86</v>
      </c>
      <c r="P22" s="131">
        <f>P15+P11</f>
        <v>0</v>
      </c>
      <c r="Q22" s="131">
        <f>Q15+Q11</f>
        <v>0</v>
      </c>
      <c r="R22" s="131">
        <f>R15+R11</f>
        <v>0</v>
      </c>
      <c r="S22" s="131">
        <f>S15+S11</f>
        <v>0</v>
      </c>
      <c r="T22" s="131"/>
    </row>
    <row r="24" spans="1:25">
      <c r="J24" s="129" t="s">
        <v>133</v>
      </c>
      <c r="K24" s="128">
        <f>SUM(K21:K23)</f>
        <v>0</v>
      </c>
      <c r="O24" s="129" t="s">
        <v>87</v>
      </c>
      <c r="P24" s="128">
        <f>SUM(P21:P23)</f>
        <v>0</v>
      </c>
      <c r="Q24" s="128">
        <f>SUM(Q21:Q23)</f>
        <v>0</v>
      </c>
      <c r="R24" s="128">
        <f>SUM(R21:R23)</f>
        <v>0</v>
      </c>
      <c r="S24" s="128">
        <f>SUM(S21:S23)</f>
        <v>0</v>
      </c>
      <c r="T24" s="128"/>
    </row>
    <row r="25" spans="1:25">
      <c r="J25" s="132" t="s">
        <v>140</v>
      </c>
      <c r="K25" s="128">
        <f>K18+K8</f>
        <v>0</v>
      </c>
    </row>
    <row r="27" spans="1:25">
      <c r="H27" s="210" t="s">
        <v>85</v>
      </c>
      <c r="I27" s="210"/>
      <c r="J27" s="210"/>
      <c r="K27" s="210"/>
      <c r="L27" s="210"/>
      <c r="M27" s="210"/>
      <c r="N27" s="210" t="s">
        <v>86</v>
      </c>
      <c r="O27" s="210"/>
      <c r="P27" s="210"/>
      <c r="Q27" s="210"/>
      <c r="R27" s="210"/>
      <c r="S27" s="210"/>
      <c r="T27" s="210"/>
      <c r="U27" s="209" t="s">
        <v>87</v>
      </c>
      <c r="V27" s="209"/>
      <c r="W27" s="209"/>
      <c r="X27" s="209"/>
      <c r="Y27" s="209"/>
    </row>
    <row r="28" spans="1:25" ht="43.5">
      <c r="H28" s="106" t="s">
        <v>88</v>
      </c>
      <c r="I28" s="107" t="s">
        <v>105</v>
      </c>
      <c r="J28" s="106" t="s">
        <v>89</v>
      </c>
      <c r="K28" s="106" t="s">
        <v>90</v>
      </c>
      <c r="L28" s="106"/>
      <c r="M28" s="106" t="s">
        <v>91</v>
      </c>
      <c r="N28" s="106" t="s">
        <v>88</v>
      </c>
      <c r="O28" s="107" t="s">
        <v>132</v>
      </c>
      <c r="P28" s="106" t="s">
        <v>89</v>
      </c>
      <c r="Q28" s="106" t="s">
        <v>90</v>
      </c>
      <c r="R28" s="106"/>
      <c r="S28" s="106" t="s">
        <v>91</v>
      </c>
      <c r="T28" s="106" t="s">
        <v>92</v>
      </c>
      <c r="U28" s="113" t="s">
        <v>93</v>
      </c>
      <c r="V28" s="113" t="s">
        <v>106</v>
      </c>
      <c r="W28" s="113" t="s">
        <v>89</v>
      </c>
      <c r="X28" s="113" t="s">
        <v>90</v>
      </c>
      <c r="Y28" s="113" t="s">
        <v>91</v>
      </c>
    </row>
    <row r="29" spans="1:25">
      <c r="H29" s="138">
        <f>K21</f>
        <v>0</v>
      </c>
      <c r="I29" s="144">
        <f>B14</f>
        <v>1</v>
      </c>
      <c r="J29" s="138">
        <f>R21</f>
        <v>0</v>
      </c>
      <c r="K29" s="138">
        <f>S21</f>
        <v>0</v>
      </c>
      <c r="L29" s="138"/>
      <c r="M29" s="138">
        <f>Q21</f>
        <v>0</v>
      </c>
      <c r="N29" s="138">
        <f>K22</f>
        <v>0</v>
      </c>
      <c r="O29" s="144">
        <f>B15+C15</f>
        <v>0.79999999999999993</v>
      </c>
      <c r="P29" s="138">
        <f>R22</f>
        <v>0</v>
      </c>
      <c r="Q29" s="138">
        <f>S22</f>
        <v>0</v>
      </c>
      <c r="R29" s="138"/>
      <c r="S29" s="138">
        <f>Q22</f>
        <v>0</v>
      </c>
      <c r="T29" s="145"/>
      <c r="U29" s="138">
        <f>H29+N29</f>
        <v>0</v>
      </c>
      <c r="V29" s="138">
        <f>H29*I29+N29*O29</f>
        <v>0</v>
      </c>
      <c r="W29" s="138">
        <f>J29+P29</f>
        <v>0</v>
      </c>
      <c r="X29" s="138">
        <f>K29+Q29</f>
        <v>0</v>
      </c>
      <c r="Y29" s="138">
        <f>M29+S29</f>
        <v>0</v>
      </c>
    </row>
    <row r="32" spans="1:25" ht="58">
      <c r="H32" s="163" t="s">
        <v>163</v>
      </c>
      <c r="I32" s="163" t="s">
        <v>165</v>
      </c>
      <c r="J32" s="163" t="s">
        <v>160</v>
      </c>
    </row>
    <row r="33" spans="8:10">
      <c r="H33" s="164">
        <v>1</v>
      </c>
      <c r="I33" s="164">
        <v>1</v>
      </c>
      <c r="J33" s="165">
        <f>I33/SUM(H33)</f>
        <v>1</v>
      </c>
    </row>
  </sheetData>
  <mergeCells count="3">
    <mergeCell ref="H27:M27"/>
    <mergeCell ref="N27:T27"/>
    <mergeCell ref="U27:Y27"/>
  </mergeCells>
  <phoneticPr fontId="31" type="noConversion"/>
  <dataValidations count="2">
    <dataValidation type="decimal" allowBlank="1" showInputMessage="1" showErrorMessage="1" sqref="O27 H27:H28 I27 J27:N28 P27:S28 V27 U27:U28 W27:Y28" xr:uid="{1EF0809A-95E2-4DE1-8CDC-0F993586931E}">
      <formula1>0</formula1>
      <formula2>300000000</formula2>
    </dataValidation>
    <dataValidation type="list" allowBlank="1" showInputMessage="1" showErrorMessage="1" sqref="D2:D7" xr:uid="{E39EB07F-7B50-4F89-8FE6-6E00C6440425}">
      <formula1>"Personale strutturato, Nuova assunzione"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F6F9-13C4-4820-940E-F835E54E3A6B}">
  <dimension ref="A1:Y33"/>
  <sheetViews>
    <sheetView topLeftCell="A2" zoomScale="80" zoomScaleNormal="80" workbookViewId="0">
      <selection activeCell="F32" sqref="F32"/>
    </sheetView>
  </sheetViews>
  <sheetFormatPr defaultRowHeight="15.5"/>
  <cols>
    <col min="1" max="1" width="24.25" customWidth="1"/>
    <col min="2" max="2" width="14.25" customWidth="1"/>
    <col min="3" max="3" width="16.33203125" customWidth="1"/>
    <col min="4" max="4" width="22.75" customWidth="1"/>
    <col min="5" max="5" width="11.33203125" customWidth="1"/>
    <col min="6" max="6" width="9" style="88" customWidth="1"/>
    <col min="7" max="7" width="6.75" style="88" customWidth="1"/>
    <col min="8" max="11" width="14.75" customWidth="1"/>
    <col min="12" max="12" width="17.25" customWidth="1"/>
    <col min="13" max="20" width="14.75" customWidth="1"/>
    <col min="21" max="21" width="15.5" customWidth="1"/>
    <col min="22" max="22" width="14" customWidth="1"/>
    <col min="23" max="23" width="17.5" customWidth="1"/>
    <col min="24" max="24" width="18.25" customWidth="1"/>
    <col min="25" max="25" width="16.75" customWidth="1"/>
    <col min="26" max="26" width="14.75" customWidth="1"/>
    <col min="27" max="27" width="13.75" customWidth="1"/>
    <col min="29" max="29" width="17.5" customWidth="1"/>
    <col min="30" max="30" width="8.25" customWidth="1"/>
    <col min="31" max="31" width="13.5" customWidth="1"/>
    <col min="32" max="32" width="14.08203125" customWidth="1"/>
    <col min="33" max="33" width="14.75" customWidth="1"/>
    <col min="34" max="34" width="13.75" customWidth="1"/>
    <col min="35" max="35" width="17.5" customWidth="1"/>
    <col min="36" max="36" width="15.25" customWidth="1"/>
    <col min="37" max="37" width="13.5" customWidth="1"/>
    <col min="38" max="38" width="14.08203125" customWidth="1"/>
    <col min="39" max="39" width="14.75" customWidth="1"/>
    <col min="40" max="40" width="13.75" customWidth="1"/>
  </cols>
  <sheetData>
    <row r="1" spans="1:20" s="95" customFormat="1" ht="83.5" customHeight="1" thickBot="1">
      <c r="A1" s="185" t="s">
        <v>127</v>
      </c>
      <c r="B1" s="185" t="s">
        <v>128</v>
      </c>
      <c r="C1" s="185" t="s">
        <v>129</v>
      </c>
      <c r="D1" s="185" t="s">
        <v>159</v>
      </c>
      <c r="E1" s="202" t="s">
        <v>121</v>
      </c>
      <c r="F1" s="202" t="s">
        <v>134</v>
      </c>
      <c r="G1" s="202" t="s">
        <v>135</v>
      </c>
      <c r="H1" s="202" t="s">
        <v>136</v>
      </c>
      <c r="I1" s="202" t="s">
        <v>107</v>
      </c>
      <c r="J1" s="202" t="s">
        <v>82</v>
      </c>
      <c r="K1" s="202" t="s">
        <v>108</v>
      </c>
      <c r="L1" s="117" t="s">
        <v>125</v>
      </c>
      <c r="M1" s="117" t="s">
        <v>171</v>
      </c>
      <c r="N1" s="117" t="s">
        <v>172</v>
      </c>
      <c r="O1" s="185" t="s">
        <v>170</v>
      </c>
      <c r="P1" s="185" t="s">
        <v>130</v>
      </c>
      <c r="Q1" s="185" t="s">
        <v>131</v>
      </c>
      <c r="R1" s="185" t="s">
        <v>143</v>
      </c>
      <c r="S1" s="185" t="s">
        <v>142</v>
      </c>
      <c r="T1" s="199" t="s">
        <v>173</v>
      </c>
    </row>
    <row r="2" spans="1:20">
      <c r="A2" s="167" t="s">
        <v>85</v>
      </c>
      <c r="B2" s="167">
        <v>1</v>
      </c>
      <c r="C2" s="167"/>
      <c r="D2" s="167"/>
      <c r="E2" s="89" t="s">
        <v>122</v>
      </c>
      <c r="F2" s="168"/>
      <c r="G2" s="169">
        <v>1500</v>
      </c>
      <c r="H2" s="170">
        <v>73</v>
      </c>
      <c r="I2" s="170">
        <f>Table14[[#This Row],[Costo standard (€/ora)]]*Table14[[#This Row],['# Mesi persona]]*Table14[[#This Row],[Ore/anno]]/12</f>
        <v>0</v>
      </c>
      <c r="J2" s="171">
        <f>Table14[[#This Row],[Costo Personale (€)]]*0.15</f>
        <v>0</v>
      </c>
      <c r="K2" s="171">
        <f>Table14[[#This Row],[Costo Personale (€)]]+Table14[[#This Row],[Costi indiretti (15%)]]</f>
        <v>0</v>
      </c>
      <c r="L2" s="167"/>
      <c r="M2" s="167"/>
      <c r="N2" s="167"/>
      <c r="O2" s="167"/>
      <c r="P2" s="172">
        <f>Table14[[#This Row],[Costo Totale del Personale (€)]]*(Table14[[#This Row],[% intensità agevolazione]]+Table14[[#This Row],[eventuale maggiorazione % intensità agevolazione]])</f>
        <v>0</v>
      </c>
      <c r="Q2" s="172">
        <f>Table14[[#This Row],[Agevolazione]]*Table14[[#This Row],[% agovolazioni localizzate nelle Regioni del Mezzogiorno]]</f>
        <v>0</v>
      </c>
      <c r="R2" s="172">
        <f>Table14[[#This Row],[Agevolazione]]*Table14[[#This Row],[% agevolazioni in investimenti di cui linea di intervento 022
]]</f>
        <v>0</v>
      </c>
      <c r="S2" s="172">
        <f>Table14[[#This Row],[Agevolazione]]*Table14[[#This Row],[% agevolazioni in investimenti di cui linea di intervento 023
]]</f>
        <v>0</v>
      </c>
    </row>
    <row r="3" spans="1:20">
      <c r="A3" s="167" t="s">
        <v>85</v>
      </c>
      <c r="B3" s="167">
        <v>1</v>
      </c>
      <c r="C3" s="167"/>
      <c r="D3" s="167"/>
      <c r="E3" s="89" t="s">
        <v>123</v>
      </c>
      <c r="F3" s="173"/>
      <c r="G3" s="169">
        <v>1500</v>
      </c>
      <c r="H3" s="170">
        <v>48</v>
      </c>
      <c r="I3" s="170">
        <f>Table14[[#This Row],[Costo standard (€/ora)]]*Table14[[#This Row],['# Mesi persona]]*Table14[[#This Row],[Ore/anno]]/12</f>
        <v>0</v>
      </c>
      <c r="J3" s="171">
        <f>Table14[[#This Row],[Costo Personale (€)]]*0.15</f>
        <v>0</v>
      </c>
      <c r="K3" s="171">
        <f>Table14[[#This Row],[Costo Personale (€)]]+Table14[[#This Row],[Costi indiretti (15%)]]</f>
        <v>0</v>
      </c>
      <c r="L3" s="167"/>
      <c r="M3" s="167"/>
      <c r="N3" s="167"/>
      <c r="O3" s="167"/>
      <c r="P3" s="172">
        <f>Table14[[#This Row],[Costo Totale del Personale (€)]]*(Table14[[#This Row],[% intensità agevolazione]]+Table14[[#This Row],[eventuale maggiorazione % intensità agevolazione]])</f>
        <v>0</v>
      </c>
      <c r="Q3" s="172">
        <f>Table14[[#This Row],[Agevolazione]]*Table14[[#This Row],[% agovolazioni localizzate nelle Regioni del Mezzogiorno]]</f>
        <v>0</v>
      </c>
      <c r="R3" s="172">
        <f>Table14[[#This Row],[Agevolazione]]*Table14[[#This Row],[% agevolazioni in investimenti di cui linea di intervento 022
]]</f>
        <v>0</v>
      </c>
      <c r="S3" s="172">
        <f>Table14[[#This Row],[Agevolazione]]*Table14[[#This Row],[% agevolazioni in investimenti di cui linea di intervento 023
]]</f>
        <v>0</v>
      </c>
    </row>
    <row r="4" spans="1:20">
      <c r="A4" s="167" t="s">
        <v>85</v>
      </c>
      <c r="B4" s="167">
        <v>1</v>
      </c>
      <c r="C4" s="167"/>
      <c r="D4" s="167"/>
      <c r="E4" s="89" t="s">
        <v>124</v>
      </c>
      <c r="F4" s="173"/>
      <c r="G4" s="169">
        <v>1500</v>
      </c>
      <c r="H4" s="170">
        <v>31</v>
      </c>
      <c r="I4" s="170">
        <f>Table14[[#This Row],[Costo standard (€/ora)]]*Table14[[#This Row],['# Mesi persona]]*Table14[[#This Row],[Ore/anno]]/12</f>
        <v>0</v>
      </c>
      <c r="J4" s="171">
        <f>Table14[[#This Row],[Costo Personale (€)]]*0.15</f>
        <v>0</v>
      </c>
      <c r="K4" s="171">
        <f>Table14[[#This Row],[Costo Personale (€)]]+Table14[[#This Row],[Costi indiretti (15%)]]</f>
        <v>0</v>
      </c>
      <c r="L4" s="167"/>
      <c r="M4" s="167"/>
      <c r="N4" s="167"/>
      <c r="O4" s="167"/>
      <c r="P4" s="172">
        <f>Table14[[#This Row],[Costo Totale del Personale (€)]]*(Table14[[#This Row],[% intensità agevolazione]]+Table14[[#This Row],[eventuale maggiorazione % intensità agevolazione]])</f>
        <v>0</v>
      </c>
      <c r="Q4" s="172">
        <f>Table14[[#This Row],[Agevolazione]]*Table14[[#This Row],[% agovolazioni localizzate nelle Regioni del Mezzogiorno]]</f>
        <v>0</v>
      </c>
      <c r="R4" s="172">
        <f>Table14[[#This Row],[Agevolazione]]*Table14[[#This Row],[% agevolazioni in investimenti di cui linea di intervento 022
]]</f>
        <v>0</v>
      </c>
      <c r="S4" s="172">
        <f>Table14[[#This Row],[Agevolazione]]*Table14[[#This Row],[% agevolazioni in investimenti di cui linea di intervento 023
]]</f>
        <v>0</v>
      </c>
    </row>
    <row r="5" spans="1:20">
      <c r="A5" s="167" t="s">
        <v>86</v>
      </c>
      <c r="B5" s="167">
        <v>1</v>
      </c>
      <c r="C5" s="167"/>
      <c r="D5" s="167"/>
      <c r="E5" s="89" t="s">
        <v>122</v>
      </c>
      <c r="F5" s="173"/>
      <c r="G5" s="169">
        <v>1500</v>
      </c>
      <c r="H5" s="170">
        <v>73</v>
      </c>
      <c r="I5" s="170">
        <f>Table14[[#This Row],[Costo standard (€/ora)]]*Table14[[#This Row],['# Mesi persona]]*Table14[[#This Row],[Ore/anno]]/12</f>
        <v>0</v>
      </c>
      <c r="J5" s="171">
        <f>Table14[[#This Row],[Costo Personale (€)]]*0.15</f>
        <v>0</v>
      </c>
      <c r="K5" s="171">
        <f>Table14[[#This Row],[Costo Personale (€)]]+Table14[[#This Row],[Costi indiretti (15%)]]</f>
        <v>0</v>
      </c>
      <c r="L5" s="167"/>
      <c r="M5" s="167"/>
      <c r="N5" s="167"/>
      <c r="O5" s="167"/>
      <c r="P5" s="172">
        <f>Table14[[#This Row],[Costo Totale del Personale (€)]]*(Table14[[#This Row],[% intensità agevolazione]]+Table14[[#This Row],[eventuale maggiorazione % intensità agevolazione]])</f>
        <v>0</v>
      </c>
      <c r="Q5" s="172">
        <f>Table14[[#This Row],[Agevolazione]]*Table14[[#This Row],[% agovolazioni localizzate nelle Regioni del Mezzogiorno]]</f>
        <v>0</v>
      </c>
      <c r="R5" s="172">
        <f>Table14[[#This Row],[Agevolazione]]*Table14[[#This Row],[% agevolazioni in investimenti di cui linea di intervento 022
]]</f>
        <v>0</v>
      </c>
      <c r="S5" s="172">
        <f>Table14[[#This Row],[Agevolazione]]*Table14[[#This Row],[% agevolazioni in investimenti di cui linea di intervento 023
]]</f>
        <v>0</v>
      </c>
    </row>
    <row r="6" spans="1:20">
      <c r="A6" s="167" t="s">
        <v>86</v>
      </c>
      <c r="B6" s="167">
        <v>1</v>
      </c>
      <c r="C6" s="167"/>
      <c r="D6" s="167"/>
      <c r="E6" s="89" t="s">
        <v>123</v>
      </c>
      <c r="F6" s="173"/>
      <c r="G6" s="169">
        <v>1500</v>
      </c>
      <c r="H6" s="170">
        <v>48</v>
      </c>
      <c r="I6" s="170">
        <f>Table14[[#This Row],[Costo standard (€/ora)]]*Table14[[#This Row],['# Mesi persona]]*Table14[[#This Row],[Ore/anno]]/12</f>
        <v>0</v>
      </c>
      <c r="J6" s="171">
        <f>Table14[[#This Row],[Costo Personale (€)]]*0.15</f>
        <v>0</v>
      </c>
      <c r="K6" s="171">
        <f>Table14[[#This Row],[Costo Personale (€)]]+Table14[[#This Row],[Costi indiretti (15%)]]</f>
        <v>0</v>
      </c>
      <c r="L6" s="167"/>
      <c r="M6" s="167"/>
      <c r="N6" s="167"/>
      <c r="O6" s="167"/>
      <c r="P6" s="172">
        <f>Table14[[#This Row],[Costo Totale del Personale (€)]]*(Table14[[#This Row],[% intensità agevolazione]]+Table14[[#This Row],[eventuale maggiorazione % intensità agevolazione]])</f>
        <v>0</v>
      </c>
      <c r="Q6" s="172">
        <f>Table14[[#This Row],[Agevolazione]]*Table14[[#This Row],[% agovolazioni localizzate nelle Regioni del Mezzogiorno]]</f>
        <v>0</v>
      </c>
      <c r="R6" s="172">
        <f>Table14[[#This Row],[Agevolazione]]*Table14[[#This Row],[% agevolazioni in investimenti di cui linea di intervento 022
]]</f>
        <v>0</v>
      </c>
      <c r="S6" s="172">
        <f>Table14[[#This Row],[Agevolazione]]*Table14[[#This Row],[% agevolazioni in investimenti di cui linea di intervento 023
]]</f>
        <v>0</v>
      </c>
    </row>
    <row r="7" spans="1:20" ht="16" thickBot="1">
      <c r="A7" s="167" t="s">
        <v>86</v>
      </c>
      <c r="B7" s="167">
        <v>1</v>
      </c>
      <c r="C7" s="167"/>
      <c r="D7" s="167"/>
      <c r="E7" s="89" t="s">
        <v>124</v>
      </c>
      <c r="F7" s="173"/>
      <c r="G7" s="169">
        <v>1500</v>
      </c>
      <c r="H7" s="170">
        <v>31</v>
      </c>
      <c r="I7" s="170">
        <f>Table14[[#This Row],[Costo standard (€/ora)]]*Table14[[#This Row],['# Mesi persona]]*Table14[[#This Row],[Ore/anno]]/12</f>
        <v>0</v>
      </c>
      <c r="J7" s="171">
        <f>Table14[[#This Row],[Costo Personale (€)]]*0.15</f>
        <v>0</v>
      </c>
      <c r="K7" s="171">
        <f>Table14[[#This Row],[Costo Personale (€)]]+Table14[[#This Row],[Costi indiretti (15%)]]</f>
        <v>0</v>
      </c>
      <c r="L7" s="167"/>
      <c r="M7" s="167"/>
      <c r="N7" s="167"/>
      <c r="O7" s="167"/>
      <c r="P7" s="172">
        <f>Table14[[#This Row],[Costo Totale del Personale (€)]]*(Table14[[#This Row],[% intensità agevolazione]]+Table14[[#This Row],[eventuale maggiorazione % intensità agevolazione]])</f>
        <v>0</v>
      </c>
      <c r="Q7" s="172">
        <f>Table14[[#This Row],[Agevolazione]]*Table14[[#This Row],[% agovolazioni localizzate nelle Regioni del Mezzogiorno]]</f>
        <v>0</v>
      </c>
      <c r="R7" s="172">
        <f>Table14[[#This Row],[Agevolazione]]*Table14[[#This Row],[% agevolazioni in investimenti di cui linea di intervento 022
]]</f>
        <v>0</v>
      </c>
      <c r="S7" s="172">
        <f>Table14[[#This Row],[Agevolazione]]*Table14[[#This Row],[% agevolazioni in investimenti di cui linea di intervento 023
]]</f>
        <v>0</v>
      </c>
    </row>
    <row r="8" spans="1:20" ht="16" thickBot="1">
      <c r="A8" s="175"/>
      <c r="B8" s="175"/>
      <c r="D8" s="129"/>
      <c r="F8" s="129"/>
      <c r="G8" s="128"/>
      <c r="J8" s="135" t="s">
        <v>133</v>
      </c>
      <c r="K8" s="137">
        <f>SUM(K2:K7)</f>
        <v>0</v>
      </c>
      <c r="O8" s="149" t="s">
        <v>87</v>
      </c>
      <c r="P8" s="151">
        <f>SUM(P2:P7)</f>
        <v>0</v>
      </c>
      <c r="Q8" s="151">
        <f>SUM(Q2:Q7)</f>
        <v>0</v>
      </c>
      <c r="R8" s="151">
        <f>SUM(R2:R7)</f>
        <v>0</v>
      </c>
      <c r="S8" s="151">
        <f>SUM(S2:S7)</f>
        <v>0</v>
      </c>
    </row>
    <row r="10" spans="1:20">
      <c r="J10" s="176" t="s">
        <v>85</v>
      </c>
      <c r="K10" s="131">
        <f>K2+K3+K4</f>
        <v>0</v>
      </c>
      <c r="O10" s="176" t="s">
        <v>85</v>
      </c>
      <c r="P10" s="131">
        <f>P2+P3+P4</f>
        <v>0</v>
      </c>
      <c r="Q10" s="131">
        <f>Q2+Q3+Q4</f>
        <v>0</v>
      </c>
      <c r="R10" s="131">
        <f>R2+R3+R4</f>
        <v>0</v>
      </c>
      <c r="S10" s="131">
        <f>S2+S3+S4</f>
        <v>0</v>
      </c>
    </row>
    <row r="11" spans="1:20">
      <c r="J11" s="176" t="s">
        <v>86</v>
      </c>
      <c r="K11" s="131">
        <f>K5+K6+K7</f>
        <v>0</v>
      </c>
      <c r="O11" s="176" t="s">
        <v>86</v>
      </c>
      <c r="P11" s="131">
        <f>P5+P6+P7</f>
        <v>0</v>
      </c>
      <c r="Q11" s="131">
        <f>Q5+Q6+Q7</f>
        <v>0</v>
      </c>
      <c r="R11" s="131">
        <f>R5+R6+R7</f>
        <v>0</v>
      </c>
      <c r="S11" s="131">
        <f>S5+S6+S7</f>
        <v>0</v>
      </c>
    </row>
    <row r="12" spans="1:20">
      <c r="J12" s="176"/>
      <c r="K12" s="131"/>
      <c r="O12" s="176"/>
      <c r="P12" s="131"/>
      <c r="Q12" s="131"/>
      <c r="R12" s="131"/>
      <c r="S12" s="131"/>
    </row>
    <row r="13" spans="1:20" ht="72.5">
      <c r="A13" s="200" t="s">
        <v>127</v>
      </c>
      <c r="B13" s="200" t="s">
        <v>128</v>
      </c>
      <c r="C13" s="200" t="s">
        <v>129</v>
      </c>
      <c r="D13" s="91"/>
      <c r="H13" s="118" t="s">
        <v>109</v>
      </c>
      <c r="I13" s="118" t="s">
        <v>110</v>
      </c>
      <c r="J13" s="118" t="s">
        <v>169</v>
      </c>
      <c r="K13" s="118" t="s">
        <v>120</v>
      </c>
      <c r="L13" s="200" t="s">
        <v>126</v>
      </c>
      <c r="M13" s="119" t="s">
        <v>171</v>
      </c>
      <c r="N13" s="119" t="s">
        <v>172</v>
      </c>
      <c r="O13" s="120"/>
      <c r="P13" s="198" t="s">
        <v>130</v>
      </c>
      <c r="Q13" s="198" t="s">
        <v>131</v>
      </c>
      <c r="R13" s="198" t="s">
        <v>137</v>
      </c>
      <c r="S13" s="198" t="s">
        <v>138</v>
      </c>
    </row>
    <row r="14" spans="1:20">
      <c r="A14" s="177" t="s">
        <v>85</v>
      </c>
      <c r="B14" s="177">
        <v>1</v>
      </c>
      <c r="C14" s="177"/>
      <c r="D14" s="174"/>
      <c r="H14" s="121">
        <v>0</v>
      </c>
      <c r="I14" s="121">
        <v>0</v>
      </c>
      <c r="J14" s="121">
        <v>0</v>
      </c>
      <c r="K14" s="121">
        <f>SUM(H14:J14)</f>
        <v>0</v>
      </c>
      <c r="L14" s="177"/>
      <c r="M14" s="177"/>
      <c r="N14" s="177"/>
      <c r="O14" s="177"/>
      <c r="P14" s="178">
        <f>K14*(B14+C14)</f>
        <v>0</v>
      </c>
      <c r="Q14" s="178">
        <f>P14*L14</f>
        <v>0</v>
      </c>
      <c r="R14" s="178">
        <f>P14*M14</f>
        <v>0</v>
      </c>
      <c r="S14" s="178">
        <f>P14*N14</f>
        <v>0</v>
      </c>
    </row>
    <row r="15" spans="1:20">
      <c r="A15" s="177" t="s">
        <v>86</v>
      </c>
      <c r="B15" s="177">
        <v>1</v>
      </c>
      <c r="C15" s="177"/>
      <c r="D15" s="179"/>
      <c r="H15" s="121">
        <v>0</v>
      </c>
      <c r="I15" s="121">
        <v>0</v>
      </c>
      <c r="J15" s="121">
        <v>0</v>
      </c>
      <c r="K15" s="121">
        <f t="shared" ref="K15:K17" si="0">SUM(H15:J15)</f>
        <v>0</v>
      </c>
      <c r="L15" s="177"/>
      <c r="M15" s="177"/>
      <c r="N15" s="177"/>
      <c r="O15" s="177"/>
      <c r="P15" s="178">
        <f>K15*(B15+C15)</f>
        <v>0</v>
      </c>
      <c r="Q15" s="178">
        <f>P15*L15</f>
        <v>0</v>
      </c>
      <c r="R15" s="178">
        <f t="shared" ref="R15:R17" si="1">P15*M15</f>
        <v>0</v>
      </c>
      <c r="S15" s="178">
        <f t="shared" ref="S15:S17" si="2">P15*N15</f>
        <v>0</v>
      </c>
    </row>
    <row r="16" spans="1:20">
      <c r="A16" s="177"/>
      <c r="B16" s="177"/>
      <c r="C16" s="177"/>
      <c r="D16" s="179"/>
      <c r="H16" s="121">
        <v>0</v>
      </c>
      <c r="I16" s="121">
        <v>0</v>
      </c>
      <c r="J16" s="121">
        <v>0</v>
      </c>
      <c r="K16" s="121">
        <f t="shared" si="0"/>
        <v>0</v>
      </c>
      <c r="L16" s="177"/>
      <c r="M16" s="177"/>
      <c r="N16" s="177"/>
      <c r="O16" s="177"/>
      <c r="P16" s="178">
        <f>K16*(B16+C16)</f>
        <v>0</v>
      </c>
      <c r="Q16" s="178">
        <f>P16*L16</f>
        <v>0</v>
      </c>
      <c r="R16" s="178">
        <f t="shared" si="1"/>
        <v>0</v>
      </c>
      <c r="S16" s="178">
        <f t="shared" si="2"/>
        <v>0</v>
      </c>
    </row>
    <row r="17" spans="1:25">
      <c r="A17" s="180"/>
      <c r="B17" s="181"/>
      <c r="C17" s="181"/>
      <c r="D17" s="179"/>
      <c r="H17" s="182">
        <v>0</v>
      </c>
      <c r="I17" s="182">
        <v>0</v>
      </c>
      <c r="J17" s="182">
        <v>0</v>
      </c>
      <c r="K17" s="182">
        <f t="shared" si="0"/>
        <v>0</v>
      </c>
      <c r="L17" s="181"/>
      <c r="M17" s="181"/>
      <c r="N17" s="181"/>
      <c r="O17" s="181"/>
      <c r="P17" s="182">
        <f>K17*(B17+C17)</f>
        <v>0</v>
      </c>
      <c r="Q17" s="182">
        <f>P17*L17</f>
        <v>0</v>
      </c>
      <c r="R17" s="182">
        <f t="shared" si="1"/>
        <v>0</v>
      </c>
      <c r="S17" s="182">
        <f t="shared" si="2"/>
        <v>0</v>
      </c>
    </row>
    <row r="18" spans="1:25">
      <c r="J18" s="129" t="s">
        <v>133</v>
      </c>
      <c r="K18" s="128">
        <f>SUM(K14:K17)</f>
        <v>0</v>
      </c>
      <c r="O18" s="129" t="s">
        <v>87</v>
      </c>
      <c r="P18" s="128">
        <f>SUM(P14:P17)</f>
        <v>0</v>
      </c>
      <c r="Q18" s="128">
        <f>SUM(Q14:Q17)</f>
        <v>0</v>
      </c>
      <c r="R18" s="128">
        <f>SUM(R14:R17)</f>
        <v>0</v>
      </c>
      <c r="S18" s="128">
        <f>SUM(S14:S17)</f>
        <v>0</v>
      </c>
    </row>
    <row r="20" spans="1:25">
      <c r="J20" s="132" t="s">
        <v>139</v>
      </c>
      <c r="O20" s="132" t="s">
        <v>141</v>
      </c>
    </row>
    <row r="21" spans="1:25">
      <c r="J21" s="176" t="s">
        <v>85</v>
      </c>
      <c r="K21" s="131">
        <f>K14+K10</f>
        <v>0</v>
      </c>
      <c r="O21" s="176" t="s">
        <v>85</v>
      </c>
      <c r="P21" s="131">
        <f>P14+P10</f>
        <v>0</v>
      </c>
      <c r="Q21" s="131">
        <f>Q14+Q10</f>
        <v>0</v>
      </c>
      <c r="R21" s="131">
        <f>R14+R10</f>
        <v>0</v>
      </c>
      <c r="S21" s="131">
        <f>S14+S10</f>
        <v>0</v>
      </c>
      <c r="T21" s="131"/>
    </row>
    <row r="22" spans="1:25">
      <c r="J22" s="176" t="s">
        <v>86</v>
      </c>
      <c r="K22" s="131">
        <f>K15+K11</f>
        <v>0</v>
      </c>
      <c r="O22" s="176" t="s">
        <v>86</v>
      </c>
      <c r="P22" s="131">
        <f>P15+P11</f>
        <v>0</v>
      </c>
      <c r="Q22" s="131">
        <f>Q15+Q11</f>
        <v>0</v>
      </c>
      <c r="R22" s="131">
        <f>R15+R11</f>
        <v>0</v>
      </c>
      <c r="S22" s="131">
        <f>S15+S11</f>
        <v>0</v>
      </c>
      <c r="T22" s="131"/>
    </row>
    <row r="23" spans="1:25">
      <c r="J23" s="176"/>
      <c r="K23" s="131"/>
      <c r="O23" s="176"/>
      <c r="P23" s="131"/>
      <c r="Q23" s="131"/>
      <c r="R23" s="131"/>
      <c r="S23" s="131"/>
      <c r="T23" s="131"/>
    </row>
    <row r="24" spans="1:25">
      <c r="J24" s="129" t="s">
        <v>133</v>
      </c>
      <c r="K24" s="128">
        <f>SUM(K21:K23)</f>
        <v>0</v>
      </c>
      <c r="O24" s="129" t="s">
        <v>87</v>
      </c>
      <c r="P24" s="128">
        <f>SUM(P21:P23)</f>
        <v>0</v>
      </c>
      <c r="Q24" s="128">
        <f>SUM(Q21:Q23)</f>
        <v>0</v>
      </c>
      <c r="R24" s="128">
        <f>SUM(R21:R23)</f>
        <v>0</v>
      </c>
      <c r="S24" s="128">
        <f>SUM(S21:S23)</f>
        <v>0</v>
      </c>
      <c r="T24" s="128"/>
    </row>
    <row r="25" spans="1:25">
      <c r="J25" s="132" t="s">
        <v>140</v>
      </c>
      <c r="K25" s="128">
        <f>K18+K8</f>
        <v>0</v>
      </c>
    </row>
    <row r="27" spans="1:25">
      <c r="H27" s="210" t="s">
        <v>85</v>
      </c>
      <c r="I27" s="210"/>
      <c r="J27" s="210"/>
      <c r="K27" s="210"/>
      <c r="L27" s="210"/>
      <c r="M27" s="210"/>
      <c r="N27" s="210" t="s">
        <v>86</v>
      </c>
      <c r="O27" s="210"/>
      <c r="P27" s="210"/>
      <c r="Q27" s="210"/>
      <c r="R27" s="210"/>
      <c r="S27" s="210"/>
      <c r="T27" s="210"/>
      <c r="U27" s="209" t="s">
        <v>87</v>
      </c>
      <c r="V27" s="209"/>
      <c r="W27" s="209"/>
      <c r="X27" s="209"/>
      <c r="Y27" s="209"/>
    </row>
    <row r="28" spans="1:25" ht="58">
      <c r="H28" s="106" t="s">
        <v>88</v>
      </c>
      <c r="I28" s="107" t="s">
        <v>105</v>
      </c>
      <c r="J28" s="106" t="s">
        <v>89</v>
      </c>
      <c r="K28" s="106" t="s">
        <v>90</v>
      </c>
      <c r="L28" s="106"/>
      <c r="M28" s="106" t="s">
        <v>91</v>
      </c>
      <c r="N28" s="106" t="s">
        <v>88</v>
      </c>
      <c r="O28" s="107" t="s">
        <v>132</v>
      </c>
      <c r="P28" s="106" t="s">
        <v>89</v>
      </c>
      <c r="Q28" s="106" t="s">
        <v>90</v>
      </c>
      <c r="R28" s="106"/>
      <c r="S28" s="106" t="s">
        <v>91</v>
      </c>
      <c r="T28" s="106" t="s">
        <v>92</v>
      </c>
      <c r="U28" s="113" t="s">
        <v>93</v>
      </c>
      <c r="V28" s="113" t="s">
        <v>106</v>
      </c>
      <c r="W28" s="113" t="s">
        <v>89</v>
      </c>
      <c r="X28" s="113" t="s">
        <v>90</v>
      </c>
      <c r="Y28" s="113" t="s">
        <v>91</v>
      </c>
    </row>
    <row r="29" spans="1:25">
      <c r="H29" s="138">
        <f>K21</f>
        <v>0</v>
      </c>
      <c r="I29" s="144">
        <f>B14</f>
        <v>1</v>
      </c>
      <c r="J29" s="138">
        <f>R21</f>
        <v>0</v>
      </c>
      <c r="K29" s="138">
        <f>S21</f>
        <v>0</v>
      </c>
      <c r="L29" s="138"/>
      <c r="M29" s="138">
        <f>Q21</f>
        <v>0</v>
      </c>
      <c r="N29" s="138">
        <f>K22</f>
        <v>0</v>
      </c>
      <c r="O29" s="144">
        <f>B15+C15</f>
        <v>1</v>
      </c>
      <c r="P29" s="138">
        <f>R22</f>
        <v>0</v>
      </c>
      <c r="Q29" s="138">
        <f>S22</f>
        <v>0</v>
      </c>
      <c r="R29" s="138"/>
      <c r="S29" s="138">
        <f>Q22</f>
        <v>0</v>
      </c>
      <c r="T29" s="145"/>
      <c r="U29" s="138">
        <f>H29+N29</f>
        <v>0</v>
      </c>
      <c r="V29" s="138">
        <f>H29*I29+N29*O29</f>
        <v>0</v>
      </c>
      <c r="W29" s="138">
        <f>J29+P29</f>
        <v>0</v>
      </c>
      <c r="X29" s="138">
        <f>K29+Q29</f>
        <v>0</v>
      </c>
      <c r="Y29" s="138">
        <f>M29+S29</f>
        <v>0</v>
      </c>
    </row>
    <row r="32" spans="1:25" ht="58">
      <c r="H32" s="163" t="s">
        <v>164</v>
      </c>
      <c r="I32" s="163" t="s">
        <v>163</v>
      </c>
      <c r="J32" s="163" t="s">
        <v>165</v>
      </c>
      <c r="K32" s="163" t="s">
        <v>160</v>
      </c>
      <c r="L32" s="183"/>
    </row>
    <row r="33" spans="8:12">
      <c r="H33" s="164">
        <v>1</v>
      </c>
      <c r="I33" s="164">
        <v>1</v>
      </c>
      <c r="J33" s="164">
        <v>1</v>
      </c>
      <c r="K33" s="165">
        <f>J33/SUM(H33:I33)</f>
        <v>0.5</v>
      </c>
      <c r="L33" s="184"/>
    </row>
  </sheetData>
  <mergeCells count="3">
    <mergeCell ref="H27:M27"/>
    <mergeCell ref="N27:T27"/>
    <mergeCell ref="U27:Y27"/>
  </mergeCells>
  <dataValidations count="2">
    <dataValidation type="list" allowBlank="1" showInputMessage="1" showErrorMessage="1" sqref="D2:D7" xr:uid="{0B5CB7AC-349A-4BD5-9F5F-5DE67C289DB7}">
      <formula1>"Personale strutturato, Nuova assunzione altro, Nuova assunzione RTDa 240/2010"</formula1>
    </dataValidation>
    <dataValidation type="decimal" allowBlank="1" showInputMessage="1" showErrorMessage="1" sqref="O27 H27:H28 I27 J27:N28 P27:S28 V27 W27:Y28 U27:U28" xr:uid="{BD33DCAA-B73E-4C5F-825E-CFC659E73FFB}">
      <formula1>0</formula1>
      <formula2>300000000</formula2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AA7E-A360-4442-976B-774124EB977F}">
  <dimension ref="B3:AB47"/>
  <sheetViews>
    <sheetView topLeftCell="A13" zoomScale="140" zoomScaleNormal="140" workbookViewId="0">
      <selection activeCell="A21" sqref="A21:XFD21"/>
    </sheetView>
  </sheetViews>
  <sheetFormatPr defaultColWidth="10.75" defaultRowHeight="15.5"/>
  <cols>
    <col min="1" max="1" width="10.75" style="14"/>
    <col min="2" max="2" width="15.75" style="14" customWidth="1"/>
    <col min="3" max="3" width="5.5" style="14" customWidth="1"/>
    <col min="4" max="4" width="7.5" style="14" customWidth="1"/>
    <col min="5" max="5" width="6.75" style="14" hidden="1" customWidth="1"/>
    <col min="6" max="6" width="12.75" style="14" bestFit="1" customWidth="1"/>
    <col min="7" max="7" width="8.75" style="14" customWidth="1"/>
    <col min="8" max="8" width="13.25" style="14" bestFit="1" customWidth="1"/>
    <col min="9" max="9" width="7.25" style="14" customWidth="1"/>
    <col min="10" max="10" width="11.5" style="14" bestFit="1" customWidth="1"/>
    <col min="11" max="11" width="6.75" style="14" customWidth="1"/>
    <col min="12" max="12" width="12.75" style="14" customWidth="1"/>
    <col min="13" max="13" width="13" style="14" customWidth="1"/>
    <col min="14" max="14" width="12.75" style="14" bestFit="1" customWidth="1"/>
    <col min="15" max="15" width="15.25" style="14" customWidth="1"/>
    <col min="16" max="16" width="13.5" style="14" customWidth="1"/>
    <col min="17" max="17" width="1" style="14" customWidth="1"/>
    <col min="18" max="18" width="15" style="14" bestFit="1" customWidth="1"/>
    <col min="19" max="19" width="1.75" style="14" customWidth="1"/>
    <col min="20" max="20" width="12.75" style="14" customWidth="1"/>
    <col min="21" max="21" width="7.25" style="14" customWidth="1"/>
    <col min="22" max="24" width="8.25" style="14" customWidth="1"/>
    <col min="25" max="16384" width="10.75" style="14"/>
  </cols>
  <sheetData>
    <row r="3" spans="2:28">
      <c r="C3" s="213" t="s">
        <v>21</v>
      </c>
      <c r="D3" s="213"/>
      <c r="E3" s="213"/>
      <c r="F3" s="213"/>
      <c r="G3" s="214" t="s">
        <v>28</v>
      </c>
      <c r="H3" s="214"/>
      <c r="I3" s="214"/>
      <c r="J3" s="214"/>
      <c r="K3" s="215" t="s">
        <v>29</v>
      </c>
      <c r="L3" s="215"/>
      <c r="T3" s="211" t="s">
        <v>30</v>
      </c>
      <c r="U3" s="211"/>
      <c r="V3" s="212" t="s">
        <v>31</v>
      </c>
      <c r="W3" s="212"/>
      <c r="X3" s="212"/>
      <c r="Y3" s="34"/>
    </row>
    <row r="4" spans="2:28" ht="49.15" customHeight="1">
      <c r="C4" s="64" t="s">
        <v>32</v>
      </c>
      <c r="D4" s="64" t="e">
        <f>#REF!</f>
        <v>#REF!</v>
      </c>
      <c r="E4" s="64" t="s">
        <v>33</v>
      </c>
      <c r="F4" s="64" t="s">
        <v>34</v>
      </c>
      <c r="G4" s="65" t="s">
        <v>35</v>
      </c>
      <c r="H4" s="65" t="s">
        <v>36</v>
      </c>
      <c r="I4" s="65" t="s">
        <v>37</v>
      </c>
      <c r="J4" s="65" t="s">
        <v>38</v>
      </c>
      <c r="K4" s="66" t="e">
        <f>#REF!</f>
        <v>#REF!</v>
      </c>
      <c r="L4" s="66" t="e">
        <f>#REF!</f>
        <v>#REF!</v>
      </c>
      <c r="M4" s="70" t="e">
        <f>#REF!</f>
        <v>#REF!</v>
      </c>
      <c r="N4" s="71" t="s">
        <v>39</v>
      </c>
      <c r="O4" s="72" t="s">
        <v>40</v>
      </c>
      <c r="P4" s="73"/>
      <c r="R4" s="74"/>
      <c r="T4" s="67" t="s">
        <v>41</v>
      </c>
      <c r="U4" s="68" t="s">
        <v>42</v>
      </c>
      <c r="V4" s="69" t="s">
        <v>43</v>
      </c>
      <c r="W4" s="69" t="s">
        <v>44</v>
      </c>
      <c r="X4" s="69" t="s">
        <v>45</v>
      </c>
      <c r="Y4" s="30"/>
      <c r="Z4" s="83" t="s">
        <v>46</v>
      </c>
    </row>
    <row r="5" spans="2:28">
      <c r="B5" s="20" t="e">
        <f>#REF!</f>
        <v>#REF!</v>
      </c>
      <c r="C5" s="19"/>
      <c r="D5" s="21"/>
      <c r="E5" s="22"/>
      <c r="F5" s="23"/>
      <c r="G5" s="21"/>
      <c r="H5" s="23"/>
      <c r="I5" s="21" t="e">
        <f>#REF!</f>
        <v>#REF!</v>
      </c>
      <c r="J5" s="23" t="e">
        <f>#REF!</f>
        <v>#REF!</v>
      </c>
      <c r="K5" s="21"/>
      <c r="L5" s="23"/>
      <c r="M5" s="23" t="e">
        <f>#REF!</f>
        <v>#REF!</v>
      </c>
      <c r="N5" s="23" t="e">
        <f>#REF!+#REF!</f>
        <v>#REF!</v>
      </c>
      <c r="O5" s="23"/>
      <c r="P5" s="23" t="e">
        <f>#REF!</f>
        <v>#REF!</v>
      </c>
      <c r="R5" s="23" t="e">
        <f>#REF!</f>
        <v>#REF!</v>
      </c>
      <c r="T5" s="23" t="e">
        <f>#REF!</f>
        <v>#REF!</v>
      </c>
      <c r="U5" s="35" t="e">
        <f>#REF!</f>
        <v>#REF!</v>
      </c>
      <c r="V5" s="39"/>
      <c r="W5" s="39"/>
      <c r="X5" s="39">
        <v>1</v>
      </c>
      <c r="Y5" s="31"/>
      <c r="Z5" s="29" t="e">
        <f>$R5*V5</f>
        <v>#REF!</v>
      </c>
      <c r="AA5" s="29" t="e">
        <f>$R5*W5</f>
        <v>#REF!</v>
      </c>
      <c r="AB5" s="29" t="e">
        <f>$R5*X5</f>
        <v>#REF!</v>
      </c>
    </row>
    <row r="6" spans="2:28">
      <c r="B6" s="20" t="e">
        <f>#REF!</f>
        <v>#REF!</v>
      </c>
      <c r="C6" s="19"/>
      <c r="D6" s="21"/>
      <c r="E6" s="22"/>
      <c r="F6" s="23"/>
      <c r="G6" s="21"/>
      <c r="H6" s="23"/>
      <c r="I6" s="21"/>
      <c r="J6" s="23"/>
      <c r="K6" s="21"/>
      <c r="L6" s="23"/>
      <c r="M6" s="23"/>
      <c r="N6" s="23"/>
      <c r="O6" s="23" t="e">
        <f>#REF!</f>
        <v>#REF!</v>
      </c>
      <c r="P6" s="23"/>
      <c r="R6" s="23" t="e">
        <f>#REF!</f>
        <v>#REF!</v>
      </c>
      <c r="T6" s="23" t="e">
        <f>#REF!</f>
        <v>#REF!</v>
      </c>
      <c r="U6" s="35" t="e">
        <f>#REF!</f>
        <v>#REF!</v>
      </c>
      <c r="V6" s="39"/>
      <c r="W6" s="39">
        <v>0.5</v>
      </c>
      <c r="X6" s="39">
        <v>0.5</v>
      </c>
      <c r="Y6" s="31"/>
      <c r="Z6" s="29" t="e">
        <f t="shared" ref="Z6:Z24" si="0">$R6*V6</f>
        <v>#REF!</v>
      </c>
      <c r="AA6" s="29" t="e">
        <f t="shared" ref="AA6:AA24" si="1">$R6*W6</f>
        <v>#REF!</v>
      </c>
      <c r="AB6" s="29" t="e">
        <f t="shared" ref="AB6:AB24" si="2">$R6*X6</f>
        <v>#REF!</v>
      </c>
    </row>
    <row r="7" spans="2:28">
      <c r="B7" s="20" t="s">
        <v>47</v>
      </c>
      <c r="C7" s="19" t="e">
        <f>#REF!</f>
        <v>#REF!</v>
      </c>
      <c r="D7" s="15" t="e">
        <f>#REF!</f>
        <v>#REF!</v>
      </c>
      <c r="E7" s="23" t="e">
        <f>#REF!</f>
        <v>#REF!</v>
      </c>
      <c r="F7" s="23" t="e">
        <f>#REF!</f>
        <v>#REF!</v>
      </c>
      <c r="G7" s="21" t="e">
        <f>#REF!</f>
        <v>#REF!</v>
      </c>
      <c r="H7" s="23" t="e">
        <f>#REF!</f>
        <v>#REF!</v>
      </c>
      <c r="I7" s="21"/>
      <c r="J7" s="23"/>
      <c r="K7" s="21" t="e">
        <f>#REF!</f>
        <v>#REF!</v>
      </c>
      <c r="L7" s="23" t="e">
        <f>#REF!</f>
        <v>#REF!</v>
      </c>
      <c r="M7" s="23" t="e">
        <f>#REF!</f>
        <v>#REF!</v>
      </c>
      <c r="N7" s="23" t="e">
        <f>#REF!</f>
        <v>#REF!</v>
      </c>
      <c r="O7" s="23" t="e">
        <f>#REF!</f>
        <v>#REF!</v>
      </c>
      <c r="P7" s="23"/>
      <c r="R7" s="23" t="e">
        <f>#REF!</f>
        <v>#REF!</v>
      </c>
      <c r="T7" s="23" t="e">
        <f>#REF!</f>
        <v>#REF!</v>
      </c>
      <c r="U7" s="36" t="e">
        <f>#REF!</f>
        <v>#REF!</v>
      </c>
      <c r="V7" s="39">
        <v>0.25</v>
      </c>
      <c r="W7" s="39">
        <v>0.25</v>
      </c>
      <c r="X7" s="39">
        <v>0.5</v>
      </c>
      <c r="Y7" s="31"/>
      <c r="Z7" s="29" t="e">
        <f t="shared" si="0"/>
        <v>#REF!</v>
      </c>
      <c r="AA7" s="29" t="e">
        <f t="shared" si="1"/>
        <v>#REF!</v>
      </c>
      <c r="AB7" s="29" t="e">
        <f t="shared" si="2"/>
        <v>#REF!</v>
      </c>
    </row>
    <row r="8" spans="2:28">
      <c r="B8" s="20" t="s">
        <v>48</v>
      </c>
      <c r="C8" s="19" t="e">
        <f>#REF!</f>
        <v>#REF!</v>
      </c>
      <c r="D8" s="15" t="e">
        <f>#REF!</f>
        <v>#REF!</v>
      </c>
      <c r="E8" s="23" t="e">
        <f>#REF!</f>
        <v>#REF!</v>
      </c>
      <c r="F8" s="23" t="e">
        <f>#REF!</f>
        <v>#REF!</v>
      </c>
      <c r="G8" s="21" t="e">
        <f>#REF!</f>
        <v>#REF!</v>
      </c>
      <c r="H8" s="23" t="e">
        <f>#REF!</f>
        <v>#REF!</v>
      </c>
      <c r="I8" s="21"/>
      <c r="J8" s="23"/>
      <c r="K8" s="21" t="e">
        <f>#REF!</f>
        <v>#REF!</v>
      </c>
      <c r="L8" s="23" t="e">
        <f>#REF!</f>
        <v>#REF!</v>
      </c>
      <c r="M8" s="23" t="e">
        <f>#REF!</f>
        <v>#REF!</v>
      </c>
      <c r="N8" s="23" t="e">
        <f>#REF!</f>
        <v>#REF!</v>
      </c>
      <c r="O8" s="23" t="e">
        <f>#REF!</f>
        <v>#REF!</v>
      </c>
      <c r="P8" s="23"/>
      <c r="R8" s="23" t="e">
        <f>#REF!</f>
        <v>#REF!</v>
      </c>
      <c r="T8" s="23" t="e">
        <f>#REF!</f>
        <v>#REF!</v>
      </c>
      <c r="U8" s="36" t="e">
        <f>#REF!</f>
        <v>#REF!</v>
      </c>
      <c r="V8" s="39">
        <v>0.4</v>
      </c>
      <c r="W8" s="39">
        <v>0.1</v>
      </c>
      <c r="X8" s="39">
        <v>0.5</v>
      </c>
      <c r="Y8" s="31"/>
      <c r="Z8" s="29" t="e">
        <f t="shared" si="0"/>
        <v>#REF!</v>
      </c>
      <c r="AA8" s="29" t="e">
        <f t="shared" si="1"/>
        <v>#REF!</v>
      </c>
      <c r="AB8" s="29" t="e">
        <f t="shared" si="2"/>
        <v>#REF!</v>
      </c>
    </row>
    <row r="9" spans="2:28">
      <c r="B9" s="20" t="s">
        <v>49</v>
      </c>
      <c r="C9" s="19" t="e">
        <f>#REF!</f>
        <v>#REF!</v>
      </c>
      <c r="D9" s="15" t="e">
        <f>#REF!</f>
        <v>#REF!</v>
      </c>
      <c r="E9" s="23" t="e">
        <f>#REF!</f>
        <v>#REF!</v>
      </c>
      <c r="F9" s="23" t="e">
        <f>#REF!</f>
        <v>#REF!</v>
      </c>
      <c r="G9" s="21" t="e">
        <f>#REF!</f>
        <v>#REF!</v>
      </c>
      <c r="H9" s="23" t="e">
        <f>#REF!</f>
        <v>#REF!</v>
      </c>
      <c r="I9" s="21"/>
      <c r="J9" s="23"/>
      <c r="K9" s="21" t="e">
        <f>#REF!</f>
        <v>#REF!</v>
      </c>
      <c r="L9" s="23" t="e">
        <f>#REF!</f>
        <v>#REF!</v>
      </c>
      <c r="M9" s="23" t="e">
        <f>#REF!</f>
        <v>#REF!</v>
      </c>
      <c r="N9" s="23" t="e">
        <f>#REF!</f>
        <v>#REF!</v>
      </c>
      <c r="O9" s="23" t="e">
        <f>#REF!</f>
        <v>#REF!</v>
      </c>
      <c r="P9" s="23"/>
      <c r="R9" s="23" t="e">
        <f>#REF!</f>
        <v>#REF!</v>
      </c>
      <c r="T9" s="23" t="e">
        <f>#REF!</f>
        <v>#REF!</v>
      </c>
      <c r="U9" s="36" t="e">
        <f>#REF!</f>
        <v>#REF!</v>
      </c>
      <c r="V9" s="39">
        <v>0.27</v>
      </c>
      <c r="W9" s="39">
        <v>0.23</v>
      </c>
      <c r="X9" s="39">
        <v>0.5</v>
      </c>
      <c r="Y9" s="31"/>
      <c r="Z9" s="29" t="e">
        <f t="shared" si="0"/>
        <v>#REF!</v>
      </c>
      <c r="AA9" s="29" t="e">
        <f t="shared" si="1"/>
        <v>#REF!</v>
      </c>
      <c r="AB9" s="29" t="e">
        <f t="shared" si="2"/>
        <v>#REF!</v>
      </c>
    </row>
    <row r="10" spans="2:28">
      <c r="B10" s="20" t="s">
        <v>50</v>
      </c>
      <c r="C10" s="19" t="e">
        <f>#REF!</f>
        <v>#REF!</v>
      </c>
      <c r="D10" s="15" t="e">
        <f>#REF!</f>
        <v>#REF!</v>
      </c>
      <c r="E10" s="23" t="e">
        <f>#REF!</f>
        <v>#REF!</v>
      </c>
      <c r="F10" s="23" t="e">
        <f>#REF!</f>
        <v>#REF!</v>
      </c>
      <c r="G10" s="21" t="e">
        <f>#REF!</f>
        <v>#REF!</v>
      </c>
      <c r="H10" s="23" t="e">
        <f>#REF!</f>
        <v>#REF!</v>
      </c>
      <c r="I10" s="21"/>
      <c r="J10" s="23"/>
      <c r="K10" s="21" t="e">
        <f>#REF!</f>
        <v>#REF!</v>
      </c>
      <c r="L10" s="23" t="e">
        <f>#REF!</f>
        <v>#REF!</v>
      </c>
      <c r="M10" s="23" t="e">
        <f>#REF!</f>
        <v>#REF!</v>
      </c>
      <c r="N10" s="23" t="e">
        <f>#REF!</f>
        <v>#REF!</v>
      </c>
      <c r="O10" s="23" t="e">
        <f>#REF!</f>
        <v>#REF!</v>
      </c>
      <c r="P10" s="23"/>
      <c r="R10" s="23" t="e">
        <f>#REF!</f>
        <v>#REF!</v>
      </c>
      <c r="T10" s="23" t="e">
        <f>#REF!</f>
        <v>#REF!</v>
      </c>
      <c r="U10" s="36" t="e">
        <f>#REF!</f>
        <v>#REF!</v>
      </c>
      <c r="V10" s="39">
        <v>0.2</v>
      </c>
      <c r="W10" s="39">
        <v>0.3</v>
      </c>
      <c r="X10" s="39">
        <v>0.5</v>
      </c>
      <c r="Y10" s="31"/>
      <c r="Z10" s="29" t="e">
        <f t="shared" si="0"/>
        <v>#REF!</v>
      </c>
      <c r="AA10" s="29" t="e">
        <f t="shared" si="1"/>
        <v>#REF!</v>
      </c>
      <c r="AB10" s="29" t="e">
        <f t="shared" si="2"/>
        <v>#REF!</v>
      </c>
    </row>
    <row r="11" spans="2:28">
      <c r="B11" s="20" t="s">
        <v>51</v>
      </c>
      <c r="C11" s="19" t="e">
        <f>#REF!</f>
        <v>#REF!</v>
      </c>
      <c r="D11" s="15" t="e">
        <f>#REF!</f>
        <v>#REF!</v>
      </c>
      <c r="E11" s="23" t="e">
        <f>#REF!</f>
        <v>#REF!</v>
      </c>
      <c r="F11" s="23" t="e">
        <f>#REF!</f>
        <v>#REF!</v>
      </c>
      <c r="G11" s="21" t="e">
        <f>#REF!</f>
        <v>#REF!</v>
      </c>
      <c r="H11" s="23" t="e">
        <f>#REF!</f>
        <v>#REF!</v>
      </c>
      <c r="I11" s="21"/>
      <c r="J11" s="23"/>
      <c r="K11" s="21" t="e">
        <f>#REF!</f>
        <v>#REF!</v>
      </c>
      <c r="L11" s="23" t="e">
        <f>#REF!</f>
        <v>#REF!</v>
      </c>
      <c r="M11" s="23" t="e">
        <f>#REF!</f>
        <v>#REF!</v>
      </c>
      <c r="N11" s="23" t="e">
        <f>#REF!</f>
        <v>#REF!</v>
      </c>
      <c r="O11" s="23" t="e">
        <f>#REF!</f>
        <v>#REF!</v>
      </c>
      <c r="P11" s="23"/>
      <c r="R11" s="23" t="e">
        <f>#REF!</f>
        <v>#REF!</v>
      </c>
      <c r="T11" s="23" t="e">
        <f>#REF!</f>
        <v>#REF!</v>
      </c>
      <c r="U11" s="36" t="e">
        <f>#REF!</f>
        <v>#REF!</v>
      </c>
      <c r="V11" s="39">
        <v>0.2</v>
      </c>
      <c r="W11" s="39">
        <v>0.3</v>
      </c>
      <c r="X11" s="39">
        <v>0.5</v>
      </c>
      <c r="Y11" s="31"/>
      <c r="Z11" s="29" t="e">
        <f t="shared" si="0"/>
        <v>#REF!</v>
      </c>
      <c r="AA11" s="29" t="e">
        <f t="shared" si="1"/>
        <v>#REF!</v>
      </c>
      <c r="AB11" s="29" t="e">
        <f t="shared" si="2"/>
        <v>#REF!</v>
      </c>
    </row>
    <row r="12" spans="2:28">
      <c r="B12" s="20" t="s">
        <v>52</v>
      </c>
      <c r="C12" s="19" t="e">
        <f>#REF!</f>
        <v>#REF!</v>
      </c>
      <c r="D12" s="16" t="e">
        <f>#REF!</f>
        <v>#REF!</v>
      </c>
      <c r="E12" s="23" t="e">
        <f>#REF!</f>
        <v>#REF!</v>
      </c>
      <c r="F12" s="23" t="e">
        <f>#REF!</f>
        <v>#REF!</v>
      </c>
      <c r="G12" s="21" t="e">
        <f>#REF!</f>
        <v>#REF!</v>
      </c>
      <c r="H12" s="23" t="e">
        <f>#REF!</f>
        <v>#REF!</v>
      </c>
      <c r="I12" s="21" t="e">
        <f>#REF!</f>
        <v>#REF!</v>
      </c>
      <c r="J12" s="23" t="e">
        <f>#REF!</f>
        <v>#REF!</v>
      </c>
      <c r="K12" s="21" t="e">
        <f>#REF!</f>
        <v>#REF!</v>
      </c>
      <c r="L12" s="23" t="e">
        <f>#REF!</f>
        <v>#REF!</v>
      </c>
      <c r="M12" s="23" t="e">
        <f>#REF!</f>
        <v>#REF!</v>
      </c>
      <c r="N12" s="23" t="e">
        <f>#REF!</f>
        <v>#REF!</v>
      </c>
      <c r="O12" s="23" t="e">
        <f>#REF!</f>
        <v>#REF!</v>
      </c>
      <c r="P12" s="23"/>
      <c r="R12" s="23" t="e">
        <f>#REF!</f>
        <v>#REF!</v>
      </c>
      <c r="T12" s="23" t="e">
        <f>#REF!</f>
        <v>#REF!</v>
      </c>
      <c r="U12" s="35" t="e">
        <f>#REF!</f>
        <v>#REF!</v>
      </c>
      <c r="V12" s="39">
        <v>0.2</v>
      </c>
      <c r="W12" s="39">
        <v>0.3</v>
      </c>
      <c r="X12" s="39">
        <v>0.5</v>
      </c>
      <c r="Y12" s="31"/>
      <c r="Z12" s="29" t="e">
        <f t="shared" si="0"/>
        <v>#REF!</v>
      </c>
      <c r="AA12" s="29" t="e">
        <f t="shared" si="1"/>
        <v>#REF!</v>
      </c>
      <c r="AB12" s="29" t="e">
        <f t="shared" si="2"/>
        <v>#REF!</v>
      </c>
    </row>
    <row r="13" spans="2:28">
      <c r="B13" s="20" t="s">
        <v>53</v>
      </c>
      <c r="C13" s="19" t="e">
        <f>#REF!</f>
        <v>#REF!</v>
      </c>
      <c r="D13" s="16" t="e">
        <f>#REF!</f>
        <v>#REF!</v>
      </c>
      <c r="E13" s="23" t="e">
        <f>#REF!</f>
        <v>#REF!</v>
      </c>
      <c r="F13" s="23" t="e">
        <f>#REF!</f>
        <v>#REF!</v>
      </c>
      <c r="G13" s="21" t="e">
        <f>#REF!</f>
        <v>#REF!</v>
      </c>
      <c r="H13" s="23" t="e">
        <f>#REF!</f>
        <v>#REF!</v>
      </c>
      <c r="I13" s="21" t="e">
        <f>#REF!</f>
        <v>#REF!</v>
      </c>
      <c r="J13" s="23" t="e">
        <f>#REF!</f>
        <v>#REF!</v>
      </c>
      <c r="K13" s="21" t="e">
        <f>#REF!</f>
        <v>#REF!</v>
      </c>
      <c r="L13" s="23" t="e">
        <f>#REF!</f>
        <v>#REF!</v>
      </c>
      <c r="M13" s="23" t="e">
        <f>#REF!</f>
        <v>#REF!</v>
      </c>
      <c r="N13" s="23" t="e">
        <f>#REF!</f>
        <v>#REF!</v>
      </c>
      <c r="O13" s="23" t="e">
        <f>#REF!</f>
        <v>#REF!</v>
      </c>
      <c r="P13" s="23"/>
      <c r="R13" s="23" t="e">
        <f>#REF!</f>
        <v>#REF!</v>
      </c>
      <c r="T13" s="23" t="e">
        <f>#REF!</f>
        <v>#REF!</v>
      </c>
      <c r="U13" s="35" t="e">
        <f>#REF!</f>
        <v>#REF!</v>
      </c>
      <c r="V13" s="39">
        <v>0.27</v>
      </c>
      <c r="W13" s="39">
        <v>0.23</v>
      </c>
      <c r="X13" s="39">
        <v>0.5</v>
      </c>
      <c r="Y13" s="31"/>
      <c r="Z13" s="29" t="e">
        <f t="shared" si="0"/>
        <v>#REF!</v>
      </c>
      <c r="AA13" s="29" t="e">
        <f t="shared" si="1"/>
        <v>#REF!</v>
      </c>
      <c r="AB13" s="29" t="e">
        <f t="shared" si="2"/>
        <v>#REF!</v>
      </c>
    </row>
    <row r="14" spans="2:28">
      <c r="B14" s="20" t="s">
        <v>54</v>
      </c>
      <c r="C14" s="19" t="e">
        <f>#REF!</f>
        <v>#REF!</v>
      </c>
      <c r="D14" s="16" t="e">
        <f>#REF!</f>
        <v>#REF!</v>
      </c>
      <c r="E14" s="23" t="e">
        <f>#REF!</f>
        <v>#REF!</v>
      </c>
      <c r="F14" s="23" t="e">
        <f>#REF!</f>
        <v>#REF!</v>
      </c>
      <c r="G14" s="21" t="e">
        <f>#REF!</f>
        <v>#REF!</v>
      </c>
      <c r="H14" s="23" t="e">
        <f>#REF!</f>
        <v>#REF!</v>
      </c>
      <c r="I14" s="21"/>
      <c r="J14" s="23"/>
      <c r="K14" s="21" t="e">
        <f>#REF!</f>
        <v>#REF!</v>
      </c>
      <c r="L14" s="23" t="e">
        <f>#REF!</f>
        <v>#REF!</v>
      </c>
      <c r="M14" s="23" t="e">
        <f>#REF!</f>
        <v>#REF!</v>
      </c>
      <c r="N14" s="23" t="e">
        <f>#REF!</f>
        <v>#REF!</v>
      </c>
      <c r="O14" s="23" t="e">
        <f>#REF!</f>
        <v>#REF!</v>
      </c>
      <c r="P14" s="23"/>
      <c r="R14" s="23" t="e">
        <f>#REF!</f>
        <v>#REF!</v>
      </c>
      <c r="T14" s="23" t="e">
        <f>#REF!</f>
        <v>#REF!</v>
      </c>
      <c r="U14" s="35" t="e">
        <f>#REF!</f>
        <v>#REF!</v>
      </c>
      <c r="V14" s="39">
        <v>0.27</v>
      </c>
      <c r="W14" s="39">
        <v>0.23</v>
      </c>
      <c r="X14" s="39">
        <v>0.5</v>
      </c>
      <c r="Y14" s="31"/>
      <c r="Z14" s="29" t="e">
        <f t="shared" si="0"/>
        <v>#REF!</v>
      </c>
      <c r="AA14" s="29" t="e">
        <f t="shared" si="1"/>
        <v>#REF!</v>
      </c>
      <c r="AB14" s="29" t="e">
        <f t="shared" si="2"/>
        <v>#REF!</v>
      </c>
    </row>
    <row r="15" spans="2:28">
      <c r="B15" s="20" t="s">
        <v>55</v>
      </c>
      <c r="C15" s="19" t="e">
        <f>#REF!</f>
        <v>#REF!</v>
      </c>
      <c r="D15" s="16" t="e">
        <f>#REF!</f>
        <v>#REF!</v>
      </c>
      <c r="E15" s="23" t="e">
        <f>#REF!</f>
        <v>#REF!</v>
      </c>
      <c r="F15" s="23" t="e">
        <f>#REF!</f>
        <v>#REF!</v>
      </c>
      <c r="G15" s="21" t="e">
        <f>#REF!</f>
        <v>#REF!</v>
      </c>
      <c r="H15" s="23" t="e">
        <f>#REF!</f>
        <v>#REF!</v>
      </c>
      <c r="I15" s="21" t="e">
        <f>#REF!</f>
        <v>#REF!</v>
      </c>
      <c r="J15" s="23" t="e">
        <f>#REF!</f>
        <v>#REF!</v>
      </c>
      <c r="K15" s="21" t="e">
        <f>#REF!</f>
        <v>#REF!</v>
      </c>
      <c r="L15" s="23" t="e">
        <f>#REF!</f>
        <v>#REF!</v>
      </c>
      <c r="M15" s="23" t="e">
        <f>#REF!</f>
        <v>#REF!</v>
      </c>
      <c r="N15" s="23" t="e">
        <f>#REF!</f>
        <v>#REF!</v>
      </c>
      <c r="O15" s="23" t="e">
        <f>#REF!</f>
        <v>#REF!</v>
      </c>
      <c r="P15" s="23"/>
      <c r="R15" s="23" t="e">
        <f>#REF!</f>
        <v>#REF!</v>
      </c>
      <c r="T15" s="23" t="e">
        <f>#REF!</f>
        <v>#REF!</v>
      </c>
      <c r="U15" s="35" t="e">
        <f>#REF!</f>
        <v>#REF!</v>
      </c>
      <c r="V15" s="39">
        <v>0.3</v>
      </c>
      <c r="W15" s="39">
        <v>0.3</v>
      </c>
      <c r="X15" s="39">
        <v>0.4</v>
      </c>
      <c r="Y15" s="31"/>
      <c r="Z15" s="29" t="e">
        <f t="shared" si="0"/>
        <v>#REF!</v>
      </c>
      <c r="AA15" s="29" t="e">
        <f t="shared" si="1"/>
        <v>#REF!</v>
      </c>
      <c r="AB15" s="29" t="e">
        <f t="shared" si="2"/>
        <v>#REF!</v>
      </c>
    </row>
    <row r="16" spans="2:28">
      <c r="B16" s="20" t="s">
        <v>56</v>
      </c>
      <c r="C16" s="19" t="e">
        <f>#REF!</f>
        <v>#REF!</v>
      </c>
      <c r="D16" s="17" t="e">
        <f>#REF!</f>
        <v>#REF!</v>
      </c>
      <c r="E16" s="23" t="e">
        <f>#REF!</f>
        <v>#REF!</v>
      </c>
      <c r="F16" s="23" t="e">
        <f>#REF!</f>
        <v>#REF!</v>
      </c>
      <c r="G16" s="21" t="e">
        <f>#REF!</f>
        <v>#REF!</v>
      </c>
      <c r="H16" s="23" t="e">
        <f>#REF!</f>
        <v>#REF!</v>
      </c>
      <c r="I16" s="21"/>
      <c r="J16" s="23"/>
      <c r="K16" s="21" t="e">
        <f>#REF!</f>
        <v>#REF!</v>
      </c>
      <c r="L16" s="23" t="e">
        <f>#REF!</f>
        <v>#REF!</v>
      </c>
      <c r="M16" s="23" t="e">
        <f>#REF!</f>
        <v>#REF!</v>
      </c>
      <c r="N16" s="23" t="e">
        <f>#REF!</f>
        <v>#REF!</v>
      </c>
      <c r="O16" s="23" t="e">
        <f>#REF!</f>
        <v>#REF!</v>
      </c>
      <c r="P16" s="23"/>
      <c r="R16" s="23" t="e">
        <f>#REF!</f>
        <v>#REF!</v>
      </c>
      <c r="T16" s="23" t="e">
        <f>#REF!</f>
        <v>#REF!</v>
      </c>
      <c r="U16" s="36" t="e">
        <f>#REF!</f>
        <v>#REF!</v>
      </c>
      <c r="V16" s="40">
        <v>0.27</v>
      </c>
      <c r="W16" s="40">
        <v>0.23</v>
      </c>
      <c r="X16" s="39">
        <v>0.5</v>
      </c>
      <c r="Y16" s="31"/>
      <c r="Z16" s="29" t="e">
        <f t="shared" si="0"/>
        <v>#REF!</v>
      </c>
      <c r="AA16" s="29" t="e">
        <f t="shared" si="1"/>
        <v>#REF!</v>
      </c>
      <c r="AB16" s="29" t="e">
        <f t="shared" si="2"/>
        <v>#REF!</v>
      </c>
    </row>
    <row r="17" spans="2:28">
      <c r="B17" s="20" t="s">
        <v>57</v>
      </c>
      <c r="C17" s="19" t="e">
        <f>#REF!</f>
        <v>#REF!</v>
      </c>
      <c r="D17" s="17" t="e">
        <f>#REF!</f>
        <v>#REF!</v>
      </c>
      <c r="E17" s="23" t="e">
        <f>#REF!</f>
        <v>#REF!</v>
      </c>
      <c r="F17" s="23" t="e">
        <f>#REF!</f>
        <v>#REF!</v>
      </c>
      <c r="G17" s="21" t="e">
        <f>#REF!</f>
        <v>#REF!</v>
      </c>
      <c r="H17" s="23" t="e">
        <f>#REF!</f>
        <v>#REF!</v>
      </c>
      <c r="I17" s="21"/>
      <c r="J17" s="23"/>
      <c r="K17" s="21" t="e">
        <f>#REF!</f>
        <v>#REF!</v>
      </c>
      <c r="L17" s="23" t="e">
        <f>#REF!</f>
        <v>#REF!</v>
      </c>
      <c r="M17" s="23" t="e">
        <f>#REF!</f>
        <v>#REF!</v>
      </c>
      <c r="N17" s="23" t="e">
        <f>#REF!</f>
        <v>#REF!</v>
      </c>
      <c r="O17" s="23" t="e">
        <f>#REF!</f>
        <v>#REF!</v>
      </c>
      <c r="P17" s="23"/>
      <c r="R17" s="23" t="e">
        <f>#REF!</f>
        <v>#REF!</v>
      </c>
      <c r="T17" s="23" t="e">
        <f>#REF!</f>
        <v>#REF!</v>
      </c>
      <c r="U17" s="36" t="e">
        <f>#REF!</f>
        <v>#REF!</v>
      </c>
      <c r="V17" s="39">
        <v>0.4</v>
      </c>
      <c r="W17" s="39">
        <v>0.1</v>
      </c>
      <c r="X17" s="39">
        <v>0.5</v>
      </c>
      <c r="Y17" s="31"/>
      <c r="Z17" s="29" t="e">
        <f t="shared" si="0"/>
        <v>#REF!</v>
      </c>
      <c r="AA17" s="29" t="e">
        <f t="shared" si="1"/>
        <v>#REF!</v>
      </c>
      <c r="AB17" s="29" t="e">
        <f t="shared" si="2"/>
        <v>#REF!</v>
      </c>
    </row>
    <row r="18" spans="2:28">
      <c r="B18" s="20" t="e">
        <f>#REF!</f>
        <v>#REF!</v>
      </c>
      <c r="C18" s="19" t="e">
        <f>#REF!</f>
        <v>#REF!</v>
      </c>
      <c r="D18" s="16" t="e">
        <f>#REF!</f>
        <v>#REF!</v>
      </c>
      <c r="E18" s="23" t="e">
        <f>#REF!</f>
        <v>#REF!</v>
      </c>
      <c r="F18" s="23" t="e">
        <f>#REF!</f>
        <v>#REF!</v>
      </c>
      <c r="G18" s="21"/>
      <c r="H18" s="23"/>
      <c r="I18" s="21" t="e">
        <f>#REF!</f>
        <v>#REF!</v>
      </c>
      <c r="J18" s="23" t="e">
        <f>#REF!</f>
        <v>#REF!</v>
      </c>
      <c r="K18" s="21" t="e">
        <f>#REF!</f>
        <v>#REF!</v>
      </c>
      <c r="L18" s="23" t="e">
        <f>#REF!</f>
        <v>#REF!</v>
      </c>
      <c r="M18" s="23" t="e">
        <f>#REF!</f>
        <v>#REF!</v>
      </c>
      <c r="N18" s="23" t="e">
        <f>#REF!</f>
        <v>#REF!</v>
      </c>
      <c r="O18" s="23" t="e">
        <f>#REF!</f>
        <v>#REF!</v>
      </c>
      <c r="P18" s="23"/>
      <c r="R18" s="23" t="e">
        <f>#REF!</f>
        <v>#REF!</v>
      </c>
      <c r="T18" s="23" t="e">
        <f>#REF!</f>
        <v>#REF!</v>
      </c>
      <c r="U18" s="35" t="e">
        <f>#REF!</f>
        <v>#REF!</v>
      </c>
      <c r="V18" s="39">
        <v>0.25</v>
      </c>
      <c r="W18" s="39">
        <v>0.25</v>
      </c>
      <c r="X18" s="39">
        <v>0.5</v>
      </c>
      <c r="Y18" s="31"/>
      <c r="Z18" s="29" t="e">
        <f t="shared" si="0"/>
        <v>#REF!</v>
      </c>
      <c r="AA18" s="29" t="e">
        <f t="shared" si="1"/>
        <v>#REF!</v>
      </c>
      <c r="AB18" s="29" t="e">
        <f t="shared" si="2"/>
        <v>#REF!</v>
      </c>
    </row>
    <row r="19" spans="2:28">
      <c r="B19" s="20" t="e">
        <f>#REF!</f>
        <v>#REF!</v>
      </c>
      <c r="C19" s="19" t="e">
        <f>#REF!</f>
        <v>#REF!</v>
      </c>
      <c r="D19" s="17" t="e">
        <f>#REF!</f>
        <v>#REF!</v>
      </c>
      <c r="E19" s="23" t="e">
        <f>#REF!</f>
        <v>#REF!</v>
      </c>
      <c r="F19" s="23" t="e">
        <f>#REF!</f>
        <v>#REF!</v>
      </c>
      <c r="G19" s="21"/>
      <c r="H19" s="23"/>
      <c r="I19" s="21" t="e">
        <f>#REF!</f>
        <v>#REF!</v>
      </c>
      <c r="J19" s="23" t="e">
        <f>#REF!</f>
        <v>#REF!</v>
      </c>
      <c r="K19" s="21" t="e">
        <f>#REF!</f>
        <v>#REF!</v>
      </c>
      <c r="L19" s="23" t="e">
        <f>#REF!</f>
        <v>#REF!</v>
      </c>
      <c r="M19" s="23" t="e">
        <f>#REF!</f>
        <v>#REF!</v>
      </c>
      <c r="N19" s="23" t="e">
        <f>#REF!</f>
        <v>#REF!</v>
      </c>
      <c r="O19" s="23" t="e">
        <f>#REF!</f>
        <v>#REF!</v>
      </c>
      <c r="P19" s="23"/>
      <c r="R19" s="23" t="e">
        <f>#REF!</f>
        <v>#REF!</v>
      </c>
      <c r="T19" s="23" t="e">
        <f>#REF!</f>
        <v>#REF!</v>
      </c>
      <c r="U19" s="35" t="e">
        <f>#REF!</f>
        <v>#REF!</v>
      </c>
      <c r="V19" s="39">
        <v>0.25</v>
      </c>
      <c r="W19" s="39">
        <v>0.25</v>
      </c>
      <c r="X19" s="39">
        <v>0.5</v>
      </c>
      <c r="Y19" s="31"/>
      <c r="Z19" s="29" t="e">
        <f t="shared" si="0"/>
        <v>#REF!</v>
      </c>
      <c r="AA19" s="29" t="e">
        <f t="shared" si="1"/>
        <v>#REF!</v>
      </c>
      <c r="AB19" s="29" t="e">
        <f t="shared" si="2"/>
        <v>#REF!</v>
      </c>
    </row>
    <row r="20" spans="2:28">
      <c r="B20" s="20" t="s">
        <v>58</v>
      </c>
      <c r="C20" s="19" t="e">
        <f>#REF!</f>
        <v>#REF!</v>
      </c>
      <c r="D20" s="17" t="e">
        <f>#REF!</f>
        <v>#REF!</v>
      </c>
      <c r="E20" s="23" t="e">
        <f>#REF!</f>
        <v>#REF!</v>
      </c>
      <c r="F20" s="23" t="e">
        <f>#REF!</f>
        <v>#REF!</v>
      </c>
      <c r="G20" s="21" t="e">
        <f>#REF!</f>
        <v>#REF!</v>
      </c>
      <c r="H20" s="23" t="e">
        <f>#REF!</f>
        <v>#REF!</v>
      </c>
      <c r="I20" s="21"/>
      <c r="J20" s="23"/>
      <c r="K20" s="21" t="e">
        <f>#REF!</f>
        <v>#REF!</v>
      </c>
      <c r="L20" s="23" t="e">
        <f>#REF!</f>
        <v>#REF!</v>
      </c>
      <c r="M20" s="23" t="e">
        <f>#REF!</f>
        <v>#REF!</v>
      </c>
      <c r="N20" s="23" t="e">
        <f>#REF!</f>
        <v>#REF!</v>
      </c>
      <c r="O20" s="23" t="e">
        <f>#REF!</f>
        <v>#REF!</v>
      </c>
      <c r="P20" s="23"/>
      <c r="R20" s="23" t="e">
        <f>#REF!</f>
        <v>#REF!</v>
      </c>
      <c r="T20" s="23" t="e">
        <f>#REF!</f>
        <v>#REF!</v>
      </c>
      <c r="U20" s="36" t="e">
        <f>#REF!</f>
        <v>#REF!</v>
      </c>
      <c r="V20" s="40">
        <v>0.27</v>
      </c>
      <c r="W20" s="40">
        <v>0.23</v>
      </c>
      <c r="X20" s="39">
        <v>0.5</v>
      </c>
      <c r="Y20" s="31"/>
      <c r="Z20" s="29" t="e">
        <f t="shared" si="0"/>
        <v>#REF!</v>
      </c>
      <c r="AA20" s="29" t="e">
        <f t="shared" si="1"/>
        <v>#REF!</v>
      </c>
      <c r="AB20" s="29" t="e">
        <f t="shared" si="2"/>
        <v>#REF!</v>
      </c>
    </row>
    <row r="21" spans="2:28">
      <c r="B21" s="20" t="s">
        <v>59</v>
      </c>
      <c r="C21" s="19" t="e">
        <f>#REF!</f>
        <v>#REF!</v>
      </c>
      <c r="D21" s="18" t="e">
        <f>#REF!</f>
        <v>#REF!</v>
      </c>
      <c r="E21" s="23" t="e">
        <f>#REF!</f>
        <v>#REF!</v>
      </c>
      <c r="F21" s="23" t="e">
        <f>#REF!</f>
        <v>#REF!</v>
      </c>
      <c r="G21" s="21"/>
      <c r="H21" s="23"/>
      <c r="I21" s="21" t="e">
        <f>#REF!</f>
        <v>#REF!</v>
      </c>
      <c r="J21" s="23" t="e">
        <f>#REF!</f>
        <v>#REF!</v>
      </c>
      <c r="K21" s="21" t="e">
        <f>#REF!</f>
        <v>#REF!</v>
      </c>
      <c r="L21" s="23" t="e">
        <f>#REF!</f>
        <v>#REF!</v>
      </c>
      <c r="M21" s="23" t="e">
        <f>#REF!</f>
        <v>#REF!</v>
      </c>
      <c r="N21" s="23" t="e">
        <f>#REF!</f>
        <v>#REF!</v>
      </c>
      <c r="O21" s="23" t="e">
        <f>#REF!</f>
        <v>#REF!</v>
      </c>
      <c r="P21" s="23"/>
      <c r="R21" s="23" t="e">
        <f>#REF!</f>
        <v>#REF!</v>
      </c>
      <c r="T21" s="23" t="e">
        <f>#REF!</f>
        <v>#REF!</v>
      </c>
      <c r="U21" s="35" t="e">
        <f>#REF!</f>
        <v>#REF!</v>
      </c>
      <c r="V21" s="39">
        <v>0.3</v>
      </c>
      <c r="W21" s="39">
        <v>0.3</v>
      </c>
      <c r="X21" s="39">
        <v>0.5</v>
      </c>
      <c r="Y21" s="31"/>
      <c r="Z21" s="29" t="e">
        <f t="shared" si="0"/>
        <v>#REF!</v>
      </c>
      <c r="AA21" s="29" t="e">
        <f t="shared" si="1"/>
        <v>#REF!</v>
      </c>
      <c r="AB21" s="29" t="e">
        <f t="shared" si="2"/>
        <v>#REF!</v>
      </c>
    </row>
    <row r="22" spans="2:28">
      <c r="B22" s="24" t="s">
        <v>18</v>
      </c>
      <c r="C22" s="19"/>
      <c r="D22" s="21"/>
      <c r="E22" s="23"/>
      <c r="F22" s="23"/>
      <c r="G22" s="21"/>
      <c r="H22" s="23"/>
      <c r="I22" s="21"/>
      <c r="J22" s="23"/>
      <c r="K22" s="21"/>
      <c r="L22" s="23"/>
      <c r="M22" s="23"/>
      <c r="N22" s="23"/>
      <c r="O22" s="23"/>
      <c r="P22" s="23"/>
      <c r="R22" s="23" t="e">
        <f>#REF!</f>
        <v>#REF!</v>
      </c>
      <c r="T22" s="23" t="e">
        <f>#REF!</f>
        <v>#REF!</v>
      </c>
      <c r="U22" s="35" t="e">
        <f>#REF!</f>
        <v>#REF!</v>
      </c>
      <c r="V22" s="39">
        <v>0.25</v>
      </c>
      <c r="W22" s="39">
        <v>0.25</v>
      </c>
      <c r="X22" s="39">
        <v>0.5</v>
      </c>
      <c r="Y22" s="31"/>
      <c r="Z22" s="29" t="e">
        <f t="shared" si="0"/>
        <v>#REF!</v>
      </c>
      <c r="AA22" s="29" t="e">
        <f t="shared" si="1"/>
        <v>#REF!</v>
      </c>
      <c r="AB22" s="29" t="e">
        <f t="shared" si="2"/>
        <v>#REF!</v>
      </c>
    </row>
    <row r="23" spans="2:28" ht="31">
      <c r="B23" s="24" t="s">
        <v>60</v>
      </c>
      <c r="C23" s="25"/>
      <c r="D23" s="25"/>
      <c r="E23" s="26"/>
      <c r="F23" s="26"/>
      <c r="G23" s="25"/>
      <c r="H23" s="26"/>
      <c r="I23" s="25"/>
      <c r="J23" s="26"/>
      <c r="K23" s="25"/>
      <c r="L23" s="26"/>
      <c r="M23" s="26"/>
      <c r="N23" s="26"/>
      <c r="O23" s="26"/>
      <c r="P23" s="26"/>
      <c r="R23" s="27" t="e">
        <f>#REF!</f>
        <v>#REF!</v>
      </c>
      <c r="T23" s="23" t="e">
        <f>#REF!</f>
        <v>#REF!</v>
      </c>
      <c r="U23" s="37" t="e">
        <f>#REF!</f>
        <v>#REF!</v>
      </c>
      <c r="V23" s="39">
        <v>0.25</v>
      </c>
      <c r="W23" s="39">
        <v>0.25</v>
      </c>
      <c r="X23" s="39">
        <v>0.5</v>
      </c>
      <c r="Y23" s="31"/>
      <c r="Z23" s="29" t="e">
        <f t="shared" si="0"/>
        <v>#REF!</v>
      </c>
      <c r="AA23" s="29" t="e">
        <f t="shared" si="1"/>
        <v>#REF!</v>
      </c>
      <c r="AB23" s="29" t="e">
        <f t="shared" si="2"/>
        <v>#REF!</v>
      </c>
    </row>
    <row r="24" spans="2:28">
      <c r="B24" s="28" t="s">
        <v>61</v>
      </c>
      <c r="C24" s="25" t="e">
        <f>#REF!</f>
        <v>#REF!</v>
      </c>
      <c r="D24" s="25" t="e">
        <f>#REF!</f>
        <v>#REF!</v>
      </c>
      <c r="E24" s="26"/>
      <c r="F24" s="26" t="e">
        <f>#REF!</f>
        <v>#REF!</v>
      </c>
      <c r="G24" s="25" t="e">
        <f>#REF!</f>
        <v>#REF!</v>
      </c>
      <c r="H24" s="26" t="e">
        <f>#REF!</f>
        <v>#REF!</v>
      </c>
      <c r="I24" s="25" t="e">
        <f>#REF!</f>
        <v>#REF!</v>
      </c>
      <c r="J24" s="26" t="e">
        <f>#REF!</f>
        <v>#REF!</v>
      </c>
      <c r="K24" s="25" t="e">
        <f>#REF!</f>
        <v>#REF!</v>
      </c>
      <c r="L24" s="26" t="e">
        <f>#REF!</f>
        <v>#REF!</v>
      </c>
      <c r="M24" s="26" t="e">
        <f>#REF!</f>
        <v>#REF!</v>
      </c>
      <c r="N24" s="26" t="e">
        <f>SUM(N5:N21)</f>
        <v>#REF!</v>
      </c>
      <c r="O24" s="26" t="e">
        <f>#REF!</f>
        <v>#REF!</v>
      </c>
      <c r="P24" s="26" t="e">
        <f>#REF!</f>
        <v>#REF!</v>
      </c>
      <c r="R24" s="26" t="e">
        <f>#REF!</f>
        <v>#REF!</v>
      </c>
      <c r="T24" s="26" t="e">
        <f>#REF!</f>
        <v>#REF!</v>
      </c>
      <c r="U24" s="38" t="e">
        <f>#REF!</f>
        <v>#REF!</v>
      </c>
      <c r="V24" s="41">
        <v>0.25</v>
      </c>
      <c r="W24" s="41">
        <v>0.25</v>
      </c>
      <c r="X24" s="41">
        <v>0.5</v>
      </c>
      <c r="Y24" s="32"/>
      <c r="Z24" s="29" t="e">
        <f t="shared" si="0"/>
        <v>#REF!</v>
      </c>
      <c r="AA24" s="29" t="e">
        <f t="shared" si="1"/>
        <v>#REF!</v>
      </c>
      <c r="AB24" s="29" t="e">
        <f t="shared" si="2"/>
        <v>#REF!</v>
      </c>
    </row>
    <row r="25" spans="2:28">
      <c r="N25" s="29"/>
      <c r="Z25" s="33" t="e">
        <f>Z24/$R24</f>
        <v>#REF!</v>
      </c>
      <c r="AA25" s="33" t="e">
        <f t="shared" ref="AA25:AB25" si="3">AA24/$R24</f>
        <v>#REF!</v>
      </c>
      <c r="AB25" s="33" t="e">
        <f t="shared" si="3"/>
        <v>#REF!</v>
      </c>
    </row>
    <row r="26" spans="2:28">
      <c r="T26" s="211" t="str">
        <f t="shared" ref="T26:X26" si="4">T3</f>
        <v>Cost in the South</v>
      </c>
      <c r="U26" s="211">
        <f t="shared" si="4"/>
        <v>0</v>
      </c>
      <c r="V26" s="212" t="str">
        <f t="shared" si="4"/>
        <v>% Costs by intervention field</v>
      </c>
      <c r="W26" s="212">
        <f t="shared" si="4"/>
        <v>0</v>
      </c>
      <c r="X26" s="212">
        <f t="shared" si="4"/>
        <v>0</v>
      </c>
    </row>
    <row r="27" spans="2:28">
      <c r="R27" s="74"/>
      <c r="T27" s="67" t="str">
        <f t="shared" ref="T27:X36" si="5">T4</f>
        <v>Cost</v>
      </c>
      <c r="U27" s="68" t="str">
        <f t="shared" si="5"/>
        <v>%</v>
      </c>
      <c r="V27" s="69" t="str">
        <f t="shared" si="5"/>
        <v>fied 022</v>
      </c>
      <c r="W27" s="69" t="str">
        <f t="shared" si="5"/>
        <v>field 023</v>
      </c>
      <c r="X27" s="69" t="str">
        <f t="shared" si="5"/>
        <v>field 006</v>
      </c>
    </row>
    <row r="28" spans="2:28">
      <c r="P28" s="77" t="e">
        <f t="shared" ref="P28:P47" si="6">B5</f>
        <v>#REF!</v>
      </c>
      <c r="R28" s="23" t="e">
        <f t="shared" ref="R28:R47" si="7">R5</f>
        <v>#REF!</v>
      </c>
      <c r="T28" s="23" t="e">
        <f t="shared" si="5"/>
        <v>#REF!</v>
      </c>
      <c r="U28" s="35" t="e">
        <f t="shared" si="5"/>
        <v>#REF!</v>
      </c>
      <c r="V28" s="39">
        <f t="shared" si="5"/>
        <v>0</v>
      </c>
      <c r="W28" s="39">
        <f t="shared" si="5"/>
        <v>0</v>
      </c>
      <c r="X28" s="39">
        <f t="shared" si="5"/>
        <v>1</v>
      </c>
    </row>
    <row r="29" spans="2:28">
      <c r="P29" s="77" t="e">
        <f t="shared" si="6"/>
        <v>#REF!</v>
      </c>
      <c r="R29" s="23" t="e">
        <f t="shared" si="7"/>
        <v>#REF!</v>
      </c>
      <c r="T29" s="23" t="e">
        <f t="shared" si="5"/>
        <v>#REF!</v>
      </c>
      <c r="U29" s="35" t="e">
        <f t="shared" si="5"/>
        <v>#REF!</v>
      </c>
      <c r="V29" s="39">
        <f t="shared" si="5"/>
        <v>0</v>
      </c>
      <c r="W29" s="39">
        <f t="shared" si="5"/>
        <v>0.5</v>
      </c>
      <c r="X29" s="39">
        <f t="shared" si="5"/>
        <v>0.5</v>
      </c>
    </row>
    <row r="30" spans="2:28">
      <c r="P30" s="77" t="str">
        <f t="shared" si="6"/>
        <v>PMI</v>
      </c>
      <c r="R30" s="23" t="e">
        <f t="shared" si="7"/>
        <v>#REF!</v>
      </c>
      <c r="T30" s="23" t="e">
        <f t="shared" si="5"/>
        <v>#REF!</v>
      </c>
      <c r="U30" s="36" t="e">
        <f t="shared" si="5"/>
        <v>#REF!</v>
      </c>
      <c r="V30" s="39">
        <f t="shared" si="5"/>
        <v>0.25</v>
      </c>
      <c r="W30" s="39">
        <f t="shared" si="5"/>
        <v>0.25</v>
      </c>
      <c r="X30" s="39">
        <f t="shared" si="5"/>
        <v>0.5</v>
      </c>
    </row>
    <row r="31" spans="2:28">
      <c r="P31" s="77" t="str">
        <f t="shared" si="6"/>
        <v>PTO</v>
      </c>
      <c r="R31" s="23" t="e">
        <f t="shared" si="7"/>
        <v>#REF!</v>
      </c>
      <c r="T31" s="23" t="e">
        <f t="shared" si="5"/>
        <v>#REF!</v>
      </c>
      <c r="U31" s="36" t="e">
        <f t="shared" si="5"/>
        <v>#REF!</v>
      </c>
      <c r="V31" s="39">
        <f t="shared" si="5"/>
        <v>0.4</v>
      </c>
      <c r="W31" s="39">
        <f t="shared" si="5"/>
        <v>0.1</v>
      </c>
      <c r="X31" s="39">
        <f t="shared" si="5"/>
        <v>0.5</v>
      </c>
    </row>
    <row r="32" spans="2:28">
      <c r="P32" s="77" t="str">
        <f t="shared" si="6"/>
        <v>UBO</v>
      </c>
      <c r="R32" s="23" t="e">
        <f t="shared" si="7"/>
        <v>#REF!</v>
      </c>
      <c r="T32" s="23" t="e">
        <f t="shared" si="5"/>
        <v>#REF!</v>
      </c>
      <c r="U32" s="36" t="e">
        <f t="shared" si="5"/>
        <v>#REF!</v>
      </c>
      <c r="V32" s="39">
        <f t="shared" si="5"/>
        <v>0.27</v>
      </c>
      <c r="W32" s="39">
        <f t="shared" si="5"/>
        <v>0.23</v>
      </c>
      <c r="X32" s="39">
        <f t="shared" si="5"/>
        <v>0.5</v>
      </c>
    </row>
    <row r="33" spans="16:24">
      <c r="P33" s="77" t="str">
        <f t="shared" si="6"/>
        <v>UPD</v>
      </c>
      <c r="R33" s="23" t="e">
        <f t="shared" si="7"/>
        <v>#REF!</v>
      </c>
      <c r="T33" s="23" t="e">
        <f t="shared" si="5"/>
        <v>#REF!</v>
      </c>
      <c r="U33" s="36" t="e">
        <f t="shared" si="5"/>
        <v>#REF!</v>
      </c>
      <c r="V33" s="39">
        <f t="shared" si="5"/>
        <v>0.2</v>
      </c>
      <c r="W33" s="39">
        <f t="shared" si="5"/>
        <v>0.3</v>
      </c>
      <c r="X33" s="39">
        <f t="shared" si="5"/>
        <v>0.5</v>
      </c>
    </row>
    <row r="34" spans="16:24">
      <c r="P34" s="77" t="str">
        <f t="shared" si="6"/>
        <v>UFI</v>
      </c>
      <c r="R34" s="23" t="e">
        <f t="shared" si="7"/>
        <v>#REF!</v>
      </c>
      <c r="T34" s="23" t="e">
        <f t="shared" si="5"/>
        <v>#REF!</v>
      </c>
      <c r="U34" s="36" t="e">
        <f t="shared" si="5"/>
        <v>#REF!</v>
      </c>
      <c r="V34" s="39">
        <f t="shared" si="5"/>
        <v>0.2</v>
      </c>
      <c r="W34" s="39">
        <f t="shared" si="5"/>
        <v>0.3</v>
      </c>
      <c r="X34" s="39">
        <f t="shared" si="5"/>
        <v>0.5</v>
      </c>
    </row>
    <row r="35" spans="16:24">
      <c r="P35" s="77" t="str">
        <f t="shared" si="6"/>
        <v>URC</v>
      </c>
      <c r="R35" s="23" t="e">
        <f t="shared" si="7"/>
        <v>#REF!</v>
      </c>
      <c r="T35" s="23" t="e">
        <f t="shared" si="5"/>
        <v>#REF!</v>
      </c>
      <c r="U35" s="35" t="e">
        <f t="shared" si="5"/>
        <v>#REF!</v>
      </c>
      <c r="V35" s="39">
        <f t="shared" si="5"/>
        <v>0.2</v>
      </c>
      <c r="W35" s="39">
        <f t="shared" si="5"/>
        <v>0.3</v>
      </c>
      <c r="X35" s="39">
        <f t="shared" si="5"/>
        <v>0.5</v>
      </c>
    </row>
    <row r="36" spans="16:24">
      <c r="P36" s="77" t="str">
        <f t="shared" si="6"/>
        <v>UCT</v>
      </c>
      <c r="R36" s="23" t="e">
        <f t="shared" si="7"/>
        <v>#REF!</v>
      </c>
      <c r="T36" s="23" t="e">
        <f t="shared" si="5"/>
        <v>#REF!</v>
      </c>
      <c r="U36" s="35" t="e">
        <f t="shared" si="5"/>
        <v>#REF!</v>
      </c>
      <c r="V36" s="39">
        <f t="shared" si="5"/>
        <v>0.27</v>
      </c>
      <c r="W36" s="39">
        <f t="shared" si="5"/>
        <v>0.23</v>
      </c>
      <c r="X36" s="39">
        <f t="shared" si="5"/>
        <v>0.5</v>
      </c>
    </row>
    <row r="37" spans="16:24">
      <c r="P37" s="77" t="str">
        <f t="shared" si="6"/>
        <v>PBA</v>
      </c>
      <c r="R37" s="23" t="e">
        <f t="shared" si="7"/>
        <v>#REF!</v>
      </c>
      <c r="T37" s="23" t="e">
        <f t="shared" ref="T37:X46" si="8">T14</f>
        <v>#REF!</v>
      </c>
      <c r="U37" s="35" t="e">
        <f t="shared" si="8"/>
        <v>#REF!</v>
      </c>
      <c r="V37" s="39">
        <f t="shared" si="8"/>
        <v>0.27</v>
      </c>
      <c r="W37" s="39">
        <f t="shared" si="8"/>
        <v>0.23</v>
      </c>
      <c r="X37" s="39">
        <f t="shared" si="8"/>
        <v>0.5</v>
      </c>
    </row>
    <row r="38" spans="16:24">
      <c r="P38" s="77" t="str">
        <f t="shared" si="6"/>
        <v>UNA</v>
      </c>
      <c r="R38" s="23" t="e">
        <f t="shared" si="7"/>
        <v>#REF!</v>
      </c>
      <c r="T38" s="23" t="e">
        <f t="shared" si="8"/>
        <v>#REF!</v>
      </c>
      <c r="U38" s="35" t="e">
        <f t="shared" si="8"/>
        <v>#REF!</v>
      </c>
      <c r="V38" s="39">
        <f t="shared" si="8"/>
        <v>0.3</v>
      </c>
      <c r="W38" s="39">
        <f t="shared" si="8"/>
        <v>0.3</v>
      </c>
      <c r="X38" s="39">
        <f t="shared" si="8"/>
        <v>0.4</v>
      </c>
    </row>
    <row r="39" spans="16:24">
      <c r="P39" s="77" t="str">
        <f t="shared" si="6"/>
        <v>URM1</v>
      </c>
      <c r="R39" s="23" t="e">
        <f t="shared" si="7"/>
        <v>#REF!</v>
      </c>
      <c r="T39" s="23" t="e">
        <f t="shared" si="8"/>
        <v>#REF!</v>
      </c>
      <c r="U39" s="36" t="e">
        <f t="shared" si="8"/>
        <v>#REF!</v>
      </c>
      <c r="V39" s="40">
        <f t="shared" si="8"/>
        <v>0.27</v>
      </c>
      <c r="W39" s="40">
        <f t="shared" si="8"/>
        <v>0.23</v>
      </c>
      <c r="X39" s="39">
        <f t="shared" si="8"/>
        <v>0.5</v>
      </c>
    </row>
    <row r="40" spans="16:24">
      <c r="P40" s="77" t="str">
        <f t="shared" si="6"/>
        <v>URM2</v>
      </c>
      <c r="R40" s="23" t="e">
        <f t="shared" si="7"/>
        <v>#REF!</v>
      </c>
      <c r="T40" s="23" t="e">
        <f t="shared" si="8"/>
        <v>#REF!</v>
      </c>
      <c r="U40" s="36" t="e">
        <f t="shared" si="8"/>
        <v>#REF!</v>
      </c>
      <c r="V40" s="39">
        <f t="shared" si="8"/>
        <v>0.4</v>
      </c>
      <c r="W40" s="39">
        <f t="shared" si="8"/>
        <v>0.1</v>
      </c>
      <c r="X40" s="39">
        <f t="shared" si="8"/>
        <v>0.5</v>
      </c>
    </row>
    <row r="41" spans="16:24">
      <c r="P41" s="77" t="e">
        <f t="shared" si="6"/>
        <v>#REF!</v>
      </c>
      <c r="R41" s="23" t="e">
        <f t="shared" si="7"/>
        <v>#REF!</v>
      </c>
      <c r="T41" s="23" t="e">
        <f t="shared" si="8"/>
        <v>#REF!</v>
      </c>
      <c r="U41" s="35" t="e">
        <f t="shared" si="8"/>
        <v>#REF!</v>
      </c>
      <c r="V41" s="39">
        <f t="shared" si="8"/>
        <v>0.25</v>
      </c>
      <c r="W41" s="39">
        <f t="shared" si="8"/>
        <v>0.25</v>
      </c>
      <c r="X41" s="39">
        <f t="shared" si="8"/>
        <v>0.5</v>
      </c>
    </row>
    <row r="42" spans="16:24">
      <c r="P42" s="77" t="e">
        <f t="shared" si="6"/>
        <v>#REF!</v>
      </c>
      <c r="R42" s="23" t="e">
        <f t="shared" si="7"/>
        <v>#REF!</v>
      </c>
      <c r="T42" s="23" t="e">
        <f t="shared" si="8"/>
        <v>#REF!</v>
      </c>
      <c r="U42" s="35" t="e">
        <f t="shared" si="8"/>
        <v>#REF!</v>
      </c>
      <c r="V42" s="39">
        <f t="shared" si="8"/>
        <v>0.25</v>
      </c>
      <c r="W42" s="39">
        <f t="shared" si="8"/>
        <v>0.25</v>
      </c>
      <c r="X42" s="39">
        <f t="shared" si="8"/>
        <v>0.5</v>
      </c>
    </row>
    <row r="43" spans="16:24">
      <c r="P43" s="77" t="str">
        <f t="shared" si="6"/>
        <v>SSA</v>
      </c>
      <c r="R43" s="23" t="e">
        <f t="shared" si="7"/>
        <v>#REF!</v>
      </c>
      <c r="T43" s="23" t="e">
        <f t="shared" si="8"/>
        <v>#REF!</v>
      </c>
      <c r="U43" s="36" t="e">
        <f t="shared" si="8"/>
        <v>#REF!</v>
      </c>
      <c r="V43" s="40">
        <f t="shared" si="8"/>
        <v>0.27</v>
      </c>
      <c r="W43" s="40">
        <f t="shared" si="8"/>
        <v>0.23</v>
      </c>
      <c r="X43" s="39">
        <f t="shared" si="8"/>
        <v>0.5</v>
      </c>
    </row>
    <row r="44" spans="16:24">
      <c r="P44" s="77" t="str">
        <f t="shared" si="6"/>
        <v>Companies</v>
      </c>
      <c r="R44" s="23" t="e">
        <f t="shared" si="7"/>
        <v>#REF!</v>
      </c>
      <c r="T44" s="23" t="e">
        <f t="shared" si="8"/>
        <v>#REF!</v>
      </c>
      <c r="U44" s="35" t="e">
        <f t="shared" si="8"/>
        <v>#REF!</v>
      </c>
      <c r="V44" s="39">
        <f t="shared" si="8"/>
        <v>0.3</v>
      </c>
      <c r="W44" s="39">
        <f t="shared" si="8"/>
        <v>0.3</v>
      </c>
      <c r="X44" s="39">
        <f t="shared" si="8"/>
        <v>0.5</v>
      </c>
    </row>
    <row r="45" spans="16:24">
      <c r="P45" s="77" t="str">
        <f t="shared" si="6"/>
        <v>Cascade calls</v>
      </c>
      <c r="R45" s="23" t="e">
        <f t="shared" si="7"/>
        <v>#REF!</v>
      </c>
      <c r="T45" s="23" t="e">
        <f t="shared" si="8"/>
        <v>#REF!</v>
      </c>
      <c r="U45" s="35" t="e">
        <f t="shared" si="8"/>
        <v>#REF!</v>
      </c>
      <c r="V45" s="39">
        <f t="shared" si="8"/>
        <v>0.25</v>
      </c>
      <c r="W45" s="39">
        <f t="shared" si="8"/>
        <v>0.25</v>
      </c>
      <c r="X45" s="39">
        <f t="shared" si="8"/>
        <v>0.5</v>
      </c>
    </row>
    <row r="46" spans="16:24">
      <c r="P46" s="77" t="str">
        <f t="shared" si="6"/>
        <v>Further projects &amp; contingency</v>
      </c>
      <c r="R46" s="27" t="e">
        <f t="shared" si="7"/>
        <v>#REF!</v>
      </c>
      <c r="T46" s="23" t="e">
        <f t="shared" si="8"/>
        <v>#REF!</v>
      </c>
      <c r="U46" s="79" t="e">
        <f t="shared" si="8"/>
        <v>#REF!</v>
      </c>
      <c r="V46" s="39">
        <f t="shared" si="8"/>
        <v>0.25</v>
      </c>
      <c r="W46" s="39">
        <f t="shared" si="8"/>
        <v>0.25</v>
      </c>
      <c r="X46" s="39">
        <f t="shared" si="8"/>
        <v>0.5</v>
      </c>
    </row>
    <row r="47" spans="16:24">
      <c r="P47" s="78" t="str">
        <f t="shared" si="6"/>
        <v>TOTAL</v>
      </c>
      <c r="R47" s="26" t="e">
        <f t="shared" si="7"/>
        <v>#REF!</v>
      </c>
      <c r="T47" s="26" t="e">
        <f t="shared" ref="T47:X47" si="9">T24</f>
        <v>#REF!</v>
      </c>
      <c r="U47" s="38" t="e">
        <f t="shared" si="9"/>
        <v>#REF!</v>
      </c>
      <c r="V47" s="41">
        <f t="shared" si="9"/>
        <v>0.25</v>
      </c>
      <c r="W47" s="41">
        <f t="shared" si="9"/>
        <v>0.25</v>
      </c>
      <c r="X47" s="41">
        <f t="shared" si="9"/>
        <v>0.5</v>
      </c>
    </row>
  </sheetData>
  <mergeCells count="7">
    <mergeCell ref="T26:U26"/>
    <mergeCell ref="V26:X26"/>
    <mergeCell ref="C3:F3"/>
    <mergeCell ref="G3:J3"/>
    <mergeCell ref="K3:L3"/>
    <mergeCell ref="T3:U3"/>
    <mergeCell ref="V3:X3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outlinePr summaryBelow="0" summaryRight="0"/>
    <pageSetUpPr fitToPage="1"/>
  </sheetPr>
  <dimension ref="A2:M68"/>
  <sheetViews>
    <sheetView workbookViewId="0">
      <selection activeCell="C62" sqref="C62"/>
    </sheetView>
  </sheetViews>
  <sheetFormatPr defaultColWidth="11.25" defaultRowHeight="15" customHeight="1"/>
  <cols>
    <col min="1" max="1" width="5.5" customWidth="1"/>
    <col min="2" max="2" width="24.25" customWidth="1"/>
    <col min="3" max="7" width="4.25" customWidth="1"/>
    <col min="8" max="8" width="6.25" customWidth="1"/>
    <col min="9" max="10" width="4.25" customWidth="1"/>
    <col min="11" max="26" width="8.75" customWidth="1"/>
  </cols>
  <sheetData>
    <row r="2" spans="1:12" ht="95.5">
      <c r="B2" s="3" t="s">
        <v>65</v>
      </c>
      <c r="C2" s="80" t="s">
        <v>19</v>
      </c>
      <c r="D2" s="80" t="s">
        <v>20</v>
      </c>
      <c r="E2" s="80" t="s">
        <v>22</v>
      </c>
      <c r="F2" s="80" t="s">
        <v>23</v>
      </c>
      <c r="G2" s="80" t="s">
        <v>24</v>
      </c>
      <c r="H2" s="80" t="s">
        <v>25</v>
      </c>
      <c r="I2" s="80" t="s">
        <v>26</v>
      </c>
      <c r="J2" s="80" t="s">
        <v>27</v>
      </c>
      <c r="K2" s="82" t="s">
        <v>64</v>
      </c>
      <c r="L2" s="82" t="s">
        <v>62</v>
      </c>
    </row>
    <row r="3" spans="1:12" ht="15.5">
      <c r="A3" s="1">
        <v>1</v>
      </c>
      <c r="B3" s="2" t="s">
        <v>3</v>
      </c>
      <c r="C3" s="84">
        <v>0.03</v>
      </c>
      <c r="D3" s="84">
        <v>0.22</v>
      </c>
      <c r="E3" s="84">
        <v>0.3</v>
      </c>
      <c r="F3" s="84">
        <v>0.24</v>
      </c>
      <c r="G3" s="84">
        <v>0</v>
      </c>
      <c r="H3" s="84">
        <v>0</v>
      </c>
      <c r="I3" s="84">
        <v>0</v>
      </c>
      <c r="J3" s="84">
        <v>0.21</v>
      </c>
      <c r="K3" s="84">
        <f t="shared" ref="K3:K17" si="0">SUM(C3:J3)</f>
        <v>1</v>
      </c>
      <c r="L3" s="85" t="str">
        <f t="shared" ref="L3:L17" si="1">IF(K3=1,"ok","fail")</f>
        <v>ok</v>
      </c>
    </row>
    <row r="4" spans="1:12" ht="15.5">
      <c r="A4" s="1">
        <f t="shared" ref="A4:A17" si="2">A3+1</f>
        <v>2</v>
      </c>
      <c r="B4" s="2" t="s">
        <v>4</v>
      </c>
      <c r="C4" s="84">
        <v>0</v>
      </c>
      <c r="D4" s="84">
        <v>0.14000000000000001</v>
      </c>
      <c r="E4" s="84">
        <v>0.19</v>
      </c>
      <c r="F4" s="84">
        <v>0.32</v>
      </c>
      <c r="G4" s="84">
        <v>7.0000000000000007E-2</v>
      </c>
      <c r="H4" s="84">
        <v>0.1</v>
      </c>
      <c r="I4" s="84">
        <v>0</v>
      </c>
      <c r="J4" s="84">
        <v>0.18</v>
      </c>
      <c r="K4" s="84">
        <f t="shared" si="0"/>
        <v>1</v>
      </c>
      <c r="L4" s="85" t="str">
        <f t="shared" si="1"/>
        <v>ok</v>
      </c>
    </row>
    <row r="5" spans="1:12" ht="15.5">
      <c r="A5" s="1">
        <f t="shared" si="2"/>
        <v>3</v>
      </c>
      <c r="B5" s="2" t="s">
        <v>5</v>
      </c>
      <c r="C5" s="4">
        <v>0</v>
      </c>
      <c r="D5" s="5">
        <v>0.15</v>
      </c>
      <c r="E5" s="5">
        <v>0.09</v>
      </c>
      <c r="F5" s="5">
        <v>0.09</v>
      </c>
      <c r="G5" s="5">
        <v>0.32</v>
      </c>
      <c r="H5" s="5">
        <v>0</v>
      </c>
      <c r="I5" s="5">
        <v>0.13</v>
      </c>
      <c r="J5" s="5">
        <v>0.22</v>
      </c>
      <c r="K5" s="84">
        <f t="shared" si="0"/>
        <v>0.99999999999999989</v>
      </c>
      <c r="L5" s="85" t="str">
        <f t="shared" si="1"/>
        <v>ok</v>
      </c>
    </row>
    <row r="6" spans="1:12" ht="15.5">
      <c r="A6" s="1">
        <f t="shared" si="2"/>
        <v>4</v>
      </c>
      <c r="B6" s="2" t="s">
        <v>6</v>
      </c>
      <c r="C6" s="84">
        <v>0</v>
      </c>
      <c r="D6" s="84">
        <v>0.33</v>
      </c>
      <c r="E6" s="84">
        <v>0</v>
      </c>
      <c r="F6" s="84">
        <v>0.22</v>
      </c>
      <c r="G6" s="84">
        <v>0.04</v>
      </c>
      <c r="H6" s="84">
        <v>0.24</v>
      </c>
      <c r="I6" s="84">
        <v>0</v>
      </c>
      <c r="J6" s="84">
        <v>0.17</v>
      </c>
      <c r="K6" s="84">
        <f t="shared" si="0"/>
        <v>1</v>
      </c>
      <c r="L6" s="85" t="str">
        <f t="shared" si="1"/>
        <v>ok</v>
      </c>
    </row>
    <row r="7" spans="1:12" ht="15.5">
      <c r="A7" s="1">
        <f t="shared" si="2"/>
        <v>5</v>
      </c>
      <c r="B7" s="2" t="s">
        <v>7</v>
      </c>
      <c r="C7" s="84">
        <v>0.19</v>
      </c>
      <c r="D7" s="84">
        <v>0.17</v>
      </c>
      <c r="E7" s="84">
        <v>0</v>
      </c>
      <c r="F7" s="84">
        <v>0.06</v>
      </c>
      <c r="G7" s="84">
        <v>0.25</v>
      </c>
      <c r="H7" s="84">
        <v>0.14000000000000001</v>
      </c>
      <c r="I7" s="84">
        <v>0.19</v>
      </c>
      <c r="J7" s="84">
        <v>0</v>
      </c>
      <c r="K7" s="84">
        <f t="shared" si="0"/>
        <v>1</v>
      </c>
      <c r="L7" s="85" t="str">
        <f t="shared" si="1"/>
        <v>ok</v>
      </c>
    </row>
    <row r="8" spans="1:12" ht="15.5">
      <c r="A8" s="1">
        <f t="shared" si="2"/>
        <v>6</v>
      </c>
      <c r="B8" s="2" t="s">
        <v>8</v>
      </c>
      <c r="C8" s="84">
        <v>0</v>
      </c>
      <c r="D8" s="84">
        <v>0.09</v>
      </c>
      <c r="E8" s="84">
        <v>0</v>
      </c>
      <c r="F8" s="84">
        <v>0.27</v>
      </c>
      <c r="G8" s="84">
        <v>0</v>
      </c>
      <c r="H8" s="84">
        <v>0.27</v>
      </c>
      <c r="I8" s="84">
        <v>0.12</v>
      </c>
      <c r="J8" s="84">
        <v>0.25</v>
      </c>
      <c r="K8" s="84">
        <f t="shared" si="0"/>
        <v>1</v>
      </c>
      <c r="L8" s="85" t="str">
        <f t="shared" si="1"/>
        <v>ok</v>
      </c>
    </row>
    <row r="9" spans="1:12" ht="15.5">
      <c r="A9" s="1">
        <f t="shared" si="2"/>
        <v>7</v>
      </c>
      <c r="B9" s="2" t="s">
        <v>9</v>
      </c>
      <c r="C9" s="6">
        <v>0.05</v>
      </c>
      <c r="D9" s="6">
        <v>0</v>
      </c>
      <c r="E9" s="6">
        <v>0.15</v>
      </c>
      <c r="F9" s="6">
        <v>0.15</v>
      </c>
      <c r="G9" s="6">
        <v>0.15</v>
      </c>
      <c r="H9" s="6">
        <v>0.3</v>
      </c>
      <c r="I9" s="6">
        <v>0</v>
      </c>
      <c r="J9" s="6">
        <v>0.2</v>
      </c>
      <c r="K9" s="84">
        <f t="shared" si="0"/>
        <v>1</v>
      </c>
      <c r="L9" s="85" t="str">
        <f t="shared" si="1"/>
        <v>ok</v>
      </c>
    </row>
    <row r="10" spans="1:12" ht="15.5">
      <c r="A10" s="1">
        <f t="shared" si="2"/>
        <v>8</v>
      </c>
      <c r="B10" s="2" t="s">
        <v>10</v>
      </c>
      <c r="C10" s="84">
        <v>0</v>
      </c>
      <c r="D10" s="84">
        <v>0.22</v>
      </c>
      <c r="E10" s="84">
        <v>0.22</v>
      </c>
      <c r="F10" s="84">
        <v>0.1</v>
      </c>
      <c r="G10" s="84">
        <v>0</v>
      </c>
      <c r="H10" s="84">
        <v>0.06</v>
      </c>
      <c r="I10" s="84">
        <v>0.4</v>
      </c>
      <c r="J10" s="84">
        <v>0</v>
      </c>
      <c r="K10" s="84">
        <f t="shared" si="0"/>
        <v>1</v>
      </c>
      <c r="L10" s="85" t="str">
        <f t="shared" si="1"/>
        <v>ok</v>
      </c>
    </row>
    <row r="11" spans="1:12" ht="15.5">
      <c r="A11" s="1">
        <f t="shared" si="2"/>
        <v>9</v>
      </c>
      <c r="B11" s="2" t="s">
        <v>11</v>
      </c>
      <c r="C11" s="6">
        <v>0.26</v>
      </c>
      <c r="D11" s="6">
        <v>0.08</v>
      </c>
      <c r="E11" s="6">
        <v>0.12</v>
      </c>
      <c r="F11" s="6">
        <v>0</v>
      </c>
      <c r="G11" s="6">
        <v>0</v>
      </c>
      <c r="H11" s="6">
        <v>0</v>
      </c>
      <c r="I11" s="6">
        <v>0.04</v>
      </c>
      <c r="J11" s="6">
        <v>0.5</v>
      </c>
      <c r="K11" s="84">
        <f t="shared" si="0"/>
        <v>1</v>
      </c>
      <c r="L11" s="85" t="str">
        <f t="shared" si="1"/>
        <v>ok</v>
      </c>
    </row>
    <row r="12" spans="1:12" ht="15.5">
      <c r="A12" s="1">
        <f t="shared" si="2"/>
        <v>10</v>
      </c>
      <c r="B12" s="2" t="s">
        <v>12</v>
      </c>
      <c r="C12" s="6">
        <v>0.45</v>
      </c>
      <c r="D12" s="6">
        <v>0.15</v>
      </c>
      <c r="E12" s="6">
        <v>0.1</v>
      </c>
      <c r="F12" s="6">
        <v>0</v>
      </c>
      <c r="G12" s="6">
        <v>0.15</v>
      </c>
      <c r="H12" s="6">
        <v>0.1</v>
      </c>
      <c r="I12" s="6">
        <v>0</v>
      </c>
      <c r="J12" s="6">
        <v>0.05</v>
      </c>
      <c r="K12" s="84">
        <f t="shared" si="0"/>
        <v>1</v>
      </c>
      <c r="L12" s="85" t="str">
        <f t="shared" si="1"/>
        <v>ok</v>
      </c>
    </row>
    <row r="13" spans="1:12" ht="15.5">
      <c r="A13" s="1">
        <f t="shared" si="2"/>
        <v>11</v>
      </c>
      <c r="B13" s="2" t="s">
        <v>13</v>
      </c>
      <c r="C13" s="6">
        <v>0.37</v>
      </c>
      <c r="D13" s="6">
        <v>0</v>
      </c>
      <c r="E13" s="6">
        <v>0</v>
      </c>
      <c r="F13" s="6">
        <v>0.16</v>
      </c>
      <c r="G13" s="6">
        <v>0.05</v>
      </c>
      <c r="H13" s="6">
        <v>0.21</v>
      </c>
      <c r="I13" s="6">
        <v>0.21</v>
      </c>
      <c r="J13" s="6">
        <v>0</v>
      </c>
      <c r="K13" s="84">
        <f t="shared" si="0"/>
        <v>1</v>
      </c>
      <c r="L13" s="85" t="str">
        <f t="shared" si="1"/>
        <v>ok</v>
      </c>
    </row>
    <row r="14" spans="1:12" ht="15.5">
      <c r="A14" s="1">
        <f t="shared" si="2"/>
        <v>12</v>
      </c>
      <c r="B14" s="2" t="s">
        <v>14</v>
      </c>
      <c r="C14" s="84">
        <v>0.14000000000000001</v>
      </c>
      <c r="D14" s="84">
        <v>0.21</v>
      </c>
      <c r="E14" s="84">
        <v>0</v>
      </c>
      <c r="F14" s="84">
        <v>0.22</v>
      </c>
      <c r="G14" s="84">
        <v>0</v>
      </c>
      <c r="H14" s="84">
        <v>0.15</v>
      </c>
      <c r="I14" s="84">
        <v>0.14000000000000001</v>
      </c>
      <c r="J14" s="84">
        <v>0.14000000000000001</v>
      </c>
      <c r="K14" s="84">
        <f t="shared" si="0"/>
        <v>1</v>
      </c>
      <c r="L14" s="85" t="str">
        <f t="shared" si="1"/>
        <v>ok</v>
      </c>
    </row>
    <row r="15" spans="1:12" ht="15.5">
      <c r="A15" s="1">
        <f t="shared" si="2"/>
        <v>13</v>
      </c>
      <c r="B15" s="2" t="s">
        <v>15</v>
      </c>
      <c r="C15" s="6">
        <v>0</v>
      </c>
      <c r="D15" s="6">
        <v>0.36</v>
      </c>
      <c r="E15" s="6">
        <v>0.16</v>
      </c>
      <c r="F15" s="6">
        <v>0.12</v>
      </c>
      <c r="G15" s="6">
        <v>0.12</v>
      </c>
      <c r="H15" s="6">
        <v>0</v>
      </c>
      <c r="I15" s="6">
        <v>0.12</v>
      </c>
      <c r="J15" s="6">
        <v>0.12</v>
      </c>
      <c r="K15" s="84">
        <f t="shared" si="0"/>
        <v>1</v>
      </c>
      <c r="L15" s="85" t="str">
        <f t="shared" si="1"/>
        <v>ok</v>
      </c>
    </row>
    <row r="16" spans="1:12" ht="15.5">
      <c r="A16" s="1">
        <f t="shared" si="2"/>
        <v>14</v>
      </c>
      <c r="B16" s="2" t="s">
        <v>16</v>
      </c>
      <c r="C16" s="84">
        <v>0</v>
      </c>
      <c r="D16" s="84">
        <v>0.6</v>
      </c>
      <c r="E16" s="84">
        <v>0</v>
      </c>
      <c r="F16" s="84">
        <v>0</v>
      </c>
      <c r="G16" s="84">
        <v>0.05</v>
      </c>
      <c r="H16" s="84">
        <v>0</v>
      </c>
      <c r="I16" s="84">
        <v>0.35</v>
      </c>
      <c r="J16" s="84">
        <v>0</v>
      </c>
      <c r="K16" s="84">
        <f t="shared" si="0"/>
        <v>1</v>
      </c>
      <c r="L16" s="85" t="str">
        <f t="shared" si="1"/>
        <v>ok</v>
      </c>
    </row>
    <row r="17" spans="1:12" ht="15.5">
      <c r="A17" s="1">
        <f t="shared" si="2"/>
        <v>15</v>
      </c>
      <c r="B17" s="2" t="s">
        <v>17</v>
      </c>
      <c r="C17" s="6">
        <v>0.1</v>
      </c>
      <c r="D17" s="6">
        <v>0.13</v>
      </c>
      <c r="E17" s="6">
        <v>0.15</v>
      </c>
      <c r="F17" s="6">
        <v>0.17</v>
      </c>
      <c r="G17" s="6">
        <v>0.15</v>
      </c>
      <c r="H17" s="6">
        <v>0.12</v>
      </c>
      <c r="I17" s="6">
        <v>0.1</v>
      </c>
      <c r="J17" s="6">
        <v>0.08</v>
      </c>
      <c r="K17" s="84">
        <f t="shared" si="0"/>
        <v>1</v>
      </c>
      <c r="L17" s="85" t="str">
        <f t="shared" si="1"/>
        <v>ok</v>
      </c>
    </row>
    <row r="18" spans="1:12" ht="18" customHeight="1"/>
    <row r="19" spans="1:12" ht="94.5" customHeight="1">
      <c r="B19" s="3" t="s">
        <v>66</v>
      </c>
      <c r="C19" s="80" t="s">
        <v>19</v>
      </c>
      <c r="D19" s="80" t="s">
        <v>20</v>
      </c>
      <c r="E19" s="80" t="s">
        <v>22</v>
      </c>
      <c r="F19" s="80" t="s">
        <v>23</v>
      </c>
      <c r="G19" s="80" t="s">
        <v>24</v>
      </c>
      <c r="H19" s="80" t="s">
        <v>25</v>
      </c>
      <c r="I19" s="80" t="s">
        <v>26</v>
      </c>
      <c r="J19" s="80" t="s">
        <v>27</v>
      </c>
      <c r="K19" s="82" t="s">
        <v>64</v>
      </c>
      <c r="L19" s="82" t="s">
        <v>62</v>
      </c>
    </row>
    <row r="20" spans="1:12" ht="18" customHeight="1">
      <c r="A20" s="1">
        <v>1</v>
      </c>
      <c r="B20" s="2" t="s">
        <v>3</v>
      </c>
      <c r="C20" s="84">
        <v>0</v>
      </c>
      <c r="D20" s="84">
        <v>0.25</v>
      </c>
      <c r="E20" s="84">
        <v>0.3</v>
      </c>
      <c r="F20" s="84">
        <v>0.24</v>
      </c>
      <c r="G20" s="84">
        <v>0</v>
      </c>
      <c r="H20" s="84">
        <v>0</v>
      </c>
      <c r="I20" s="84">
        <v>0</v>
      </c>
      <c r="J20" s="84">
        <v>0.21</v>
      </c>
      <c r="K20" s="84">
        <f t="shared" ref="K20:K34" si="3">SUM(C20:J20)</f>
        <v>1</v>
      </c>
      <c r="L20" s="85" t="str">
        <f t="shared" ref="L20:L34" si="4">IF(K20=1,"ok","fail")</f>
        <v>ok</v>
      </c>
    </row>
    <row r="21" spans="1:12" ht="18" customHeight="1">
      <c r="A21" s="1">
        <f t="shared" ref="A21:A34" si="5">A20+1</f>
        <v>2</v>
      </c>
      <c r="B21" s="2" t="s">
        <v>4</v>
      </c>
      <c r="C21" s="84">
        <v>0</v>
      </c>
      <c r="D21" s="84">
        <v>0.22</v>
      </c>
      <c r="E21" s="84">
        <v>0.05</v>
      </c>
      <c r="F21" s="84">
        <v>0.5</v>
      </c>
      <c r="G21" s="84">
        <v>0</v>
      </c>
      <c r="H21" s="86">
        <v>0.02</v>
      </c>
      <c r="I21" s="84">
        <v>0</v>
      </c>
      <c r="J21" s="84">
        <v>0.21</v>
      </c>
      <c r="K21" s="84">
        <f t="shared" si="3"/>
        <v>1</v>
      </c>
      <c r="L21" s="85" t="str">
        <f t="shared" si="4"/>
        <v>ok</v>
      </c>
    </row>
    <row r="22" spans="1:12" ht="18" customHeight="1">
      <c r="A22" s="1">
        <f t="shared" si="5"/>
        <v>3</v>
      </c>
      <c r="B22" s="2" t="s">
        <v>5</v>
      </c>
      <c r="C22" s="4">
        <v>0</v>
      </c>
      <c r="D22" s="5">
        <v>0.15</v>
      </c>
      <c r="E22" s="5">
        <v>0</v>
      </c>
      <c r="F22" s="5">
        <v>0.03</v>
      </c>
      <c r="G22" s="5">
        <v>0.64</v>
      </c>
      <c r="H22" s="5">
        <v>0</v>
      </c>
      <c r="I22" s="5">
        <v>0.18</v>
      </c>
      <c r="J22" s="5">
        <v>0</v>
      </c>
      <c r="K22" s="84">
        <f t="shared" si="3"/>
        <v>1</v>
      </c>
      <c r="L22" s="85" t="str">
        <f t="shared" si="4"/>
        <v>ok</v>
      </c>
    </row>
    <row r="23" spans="1:12" ht="18" customHeight="1">
      <c r="A23" s="1">
        <f t="shared" si="5"/>
        <v>4</v>
      </c>
      <c r="B23" s="2" t="s">
        <v>6</v>
      </c>
      <c r="C23" s="84">
        <v>0</v>
      </c>
      <c r="D23" s="84">
        <v>0.25</v>
      </c>
      <c r="E23" s="84">
        <v>0</v>
      </c>
      <c r="F23" s="84">
        <v>0.25</v>
      </c>
      <c r="G23" s="84">
        <v>0</v>
      </c>
      <c r="H23" s="84">
        <v>0.3</v>
      </c>
      <c r="I23" s="84">
        <v>0</v>
      </c>
      <c r="J23" s="84">
        <v>0.2</v>
      </c>
      <c r="K23" s="84">
        <f t="shared" si="3"/>
        <v>1</v>
      </c>
      <c r="L23" s="85" t="str">
        <f t="shared" si="4"/>
        <v>ok</v>
      </c>
    </row>
    <row r="24" spans="1:12" ht="18" customHeight="1">
      <c r="A24" s="1">
        <f t="shared" si="5"/>
        <v>5</v>
      </c>
      <c r="B24" s="2" t="s">
        <v>7</v>
      </c>
      <c r="C24" s="84">
        <v>0.22</v>
      </c>
      <c r="D24" s="84">
        <v>0.22</v>
      </c>
      <c r="E24" s="84">
        <v>0</v>
      </c>
      <c r="F24" s="84">
        <v>0.02</v>
      </c>
      <c r="G24" s="84">
        <v>0.16</v>
      </c>
      <c r="H24" s="84">
        <v>0.2</v>
      </c>
      <c r="I24" s="84">
        <v>0.18</v>
      </c>
      <c r="J24" s="84">
        <v>0</v>
      </c>
      <c r="K24" s="84">
        <f t="shared" si="3"/>
        <v>1</v>
      </c>
      <c r="L24" s="85" t="str">
        <f t="shared" si="4"/>
        <v>ok</v>
      </c>
    </row>
    <row r="25" spans="1:12" ht="18" customHeight="1">
      <c r="A25" s="1">
        <f t="shared" si="5"/>
        <v>6</v>
      </c>
      <c r="B25" s="2" t="s">
        <v>8</v>
      </c>
      <c r="C25" s="84">
        <v>0</v>
      </c>
      <c r="D25" s="84">
        <v>0.02</v>
      </c>
      <c r="E25" s="84">
        <v>0</v>
      </c>
      <c r="F25" s="84">
        <v>0.33</v>
      </c>
      <c r="G25" s="84">
        <v>0</v>
      </c>
      <c r="H25" s="84">
        <v>0.33</v>
      </c>
      <c r="I25" s="84">
        <v>0.25</v>
      </c>
      <c r="J25" s="84">
        <v>7.0000000000000007E-2</v>
      </c>
      <c r="K25" s="84">
        <f t="shared" si="3"/>
        <v>1</v>
      </c>
      <c r="L25" s="85" t="str">
        <f t="shared" si="4"/>
        <v>ok</v>
      </c>
    </row>
    <row r="26" spans="1:12" ht="18" customHeight="1">
      <c r="A26" s="1">
        <f t="shared" si="5"/>
        <v>7</v>
      </c>
      <c r="B26" s="2" t="s">
        <v>9</v>
      </c>
      <c r="C26" s="6">
        <f t="shared" ref="C26:J26" si="6">C9</f>
        <v>0.05</v>
      </c>
      <c r="D26" s="6">
        <f t="shared" si="6"/>
        <v>0</v>
      </c>
      <c r="E26" s="6">
        <f t="shared" si="6"/>
        <v>0.15</v>
      </c>
      <c r="F26" s="6">
        <f t="shared" si="6"/>
        <v>0.15</v>
      </c>
      <c r="G26" s="6">
        <f t="shared" si="6"/>
        <v>0.15</v>
      </c>
      <c r="H26" s="6">
        <f t="shared" si="6"/>
        <v>0.3</v>
      </c>
      <c r="I26" s="6">
        <f t="shared" si="6"/>
        <v>0</v>
      </c>
      <c r="J26" s="6">
        <f t="shared" si="6"/>
        <v>0.2</v>
      </c>
      <c r="K26" s="84">
        <f t="shared" si="3"/>
        <v>1</v>
      </c>
      <c r="L26" s="85" t="str">
        <f t="shared" si="4"/>
        <v>ok</v>
      </c>
    </row>
    <row r="27" spans="1:12" ht="18" customHeight="1">
      <c r="A27" s="1">
        <f t="shared" si="5"/>
        <v>8</v>
      </c>
      <c r="B27" s="2" t="s">
        <v>10</v>
      </c>
      <c r="C27" s="84">
        <v>0</v>
      </c>
      <c r="D27" s="84">
        <v>0.2</v>
      </c>
      <c r="E27" s="84">
        <v>0.2</v>
      </c>
      <c r="F27" s="84">
        <v>0.1</v>
      </c>
      <c r="G27" s="84">
        <v>0</v>
      </c>
      <c r="H27" s="84">
        <v>0</v>
      </c>
      <c r="I27" s="84">
        <v>0.5</v>
      </c>
      <c r="J27" s="84">
        <v>0</v>
      </c>
      <c r="K27" s="84">
        <f t="shared" si="3"/>
        <v>1</v>
      </c>
      <c r="L27" s="85" t="str">
        <f t="shared" si="4"/>
        <v>ok</v>
      </c>
    </row>
    <row r="28" spans="1:12" ht="18" customHeight="1">
      <c r="A28" s="1">
        <f t="shared" si="5"/>
        <v>9</v>
      </c>
      <c r="B28" s="2" t="s">
        <v>11</v>
      </c>
      <c r="C28" s="6">
        <f t="shared" ref="C28:J28" si="7">C11</f>
        <v>0.26</v>
      </c>
      <c r="D28" s="6">
        <f t="shared" si="7"/>
        <v>0.08</v>
      </c>
      <c r="E28" s="6">
        <f t="shared" si="7"/>
        <v>0.12</v>
      </c>
      <c r="F28" s="6">
        <f t="shared" si="7"/>
        <v>0</v>
      </c>
      <c r="G28" s="6">
        <f t="shared" si="7"/>
        <v>0</v>
      </c>
      <c r="H28" s="6">
        <f t="shared" si="7"/>
        <v>0</v>
      </c>
      <c r="I28" s="6">
        <f t="shared" si="7"/>
        <v>0.04</v>
      </c>
      <c r="J28" s="6">
        <f t="shared" si="7"/>
        <v>0.5</v>
      </c>
      <c r="K28" s="84">
        <f t="shared" si="3"/>
        <v>1</v>
      </c>
      <c r="L28" s="85" t="str">
        <f t="shared" si="4"/>
        <v>ok</v>
      </c>
    </row>
    <row r="29" spans="1:12" ht="18" customHeight="1">
      <c r="A29" s="1">
        <f t="shared" si="5"/>
        <v>10</v>
      </c>
      <c r="B29" s="2" t="s">
        <v>12</v>
      </c>
      <c r="C29" s="6">
        <f t="shared" ref="C29:J29" si="8">C12</f>
        <v>0.45</v>
      </c>
      <c r="D29" s="6">
        <f t="shared" si="8"/>
        <v>0.15</v>
      </c>
      <c r="E29" s="6">
        <f t="shared" si="8"/>
        <v>0.1</v>
      </c>
      <c r="F29" s="6">
        <f t="shared" si="8"/>
        <v>0</v>
      </c>
      <c r="G29" s="6">
        <f t="shared" si="8"/>
        <v>0.15</v>
      </c>
      <c r="H29" s="6">
        <f t="shared" si="8"/>
        <v>0.1</v>
      </c>
      <c r="I29" s="6">
        <f t="shared" si="8"/>
        <v>0</v>
      </c>
      <c r="J29" s="6">
        <f t="shared" si="8"/>
        <v>0.05</v>
      </c>
      <c r="K29" s="84">
        <f t="shared" si="3"/>
        <v>1</v>
      </c>
      <c r="L29" s="85" t="str">
        <f t="shared" si="4"/>
        <v>ok</v>
      </c>
    </row>
    <row r="30" spans="1:12" ht="18" customHeight="1">
      <c r="A30" s="1">
        <f t="shared" si="5"/>
        <v>11</v>
      </c>
      <c r="B30" s="2" t="s">
        <v>13</v>
      </c>
      <c r="C30" s="6">
        <f t="shared" ref="C30:J30" si="9">C13</f>
        <v>0.37</v>
      </c>
      <c r="D30" s="6">
        <f t="shared" si="9"/>
        <v>0</v>
      </c>
      <c r="E30" s="6">
        <f t="shared" si="9"/>
        <v>0</v>
      </c>
      <c r="F30" s="6">
        <f t="shared" si="9"/>
        <v>0.16</v>
      </c>
      <c r="G30" s="6">
        <f t="shared" si="9"/>
        <v>0.05</v>
      </c>
      <c r="H30" s="6">
        <f t="shared" si="9"/>
        <v>0.21</v>
      </c>
      <c r="I30" s="6">
        <f t="shared" si="9"/>
        <v>0.21</v>
      </c>
      <c r="J30" s="6">
        <f t="shared" si="9"/>
        <v>0</v>
      </c>
      <c r="K30" s="84">
        <f t="shared" si="3"/>
        <v>1</v>
      </c>
      <c r="L30" s="85" t="str">
        <f t="shared" si="4"/>
        <v>ok</v>
      </c>
    </row>
    <row r="31" spans="1:12" ht="15.5">
      <c r="A31" s="1">
        <f t="shared" si="5"/>
        <v>12</v>
      </c>
      <c r="B31" s="2" t="s">
        <v>14</v>
      </c>
      <c r="C31" s="84">
        <v>0.2</v>
      </c>
      <c r="D31" s="84">
        <v>0</v>
      </c>
      <c r="E31" s="84">
        <v>0</v>
      </c>
      <c r="F31" s="84">
        <v>0.25</v>
      </c>
      <c r="G31" s="84">
        <v>0</v>
      </c>
      <c r="H31" s="84">
        <v>0.3</v>
      </c>
      <c r="I31" s="84">
        <v>0.25</v>
      </c>
      <c r="J31" s="84">
        <v>0</v>
      </c>
      <c r="K31" s="84">
        <f t="shared" si="3"/>
        <v>1</v>
      </c>
      <c r="L31" s="85" t="str">
        <f t="shared" si="4"/>
        <v>ok</v>
      </c>
    </row>
    <row r="32" spans="1:12" ht="15.5">
      <c r="A32" s="1">
        <f t="shared" si="5"/>
        <v>13</v>
      </c>
      <c r="B32" s="2" t="s">
        <v>15</v>
      </c>
      <c r="C32" s="6">
        <f t="shared" ref="C32:J32" si="10">C15</f>
        <v>0</v>
      </c>
      <c r="D32" s="6">
        <f t="shared" si="10"/>
        <v>0.36</v>
      </c>
      <c r="E32" s="6">
        <f t="shared" si="10"/>
        <v>0.16</v>
      </c>
      <c r="F32" s="6">
        <f t="shared" si="10"/>
        <v>0.12</v>
      </c>
      <c r="G32" s="6">
        <f t="shared" si="10"/>
        <v>0.12</v>
      </c>
      <c r="H32" s="6">
        <f t="shared" si="10"/>
        <v>0</v>
      </c>
      <c r="I32" s="6">
        <f t="shared" si="10"/>
        <v>0.12</v>
      </c>
      <c r="J32" s="6">
        <f t="shared" si="10"/>
        <v>0.12</v>
      </c>
      <c r="K32" s="84">
        <f t="shared" si="3"/>
        <v>1</v>
      </c>
      <c r="L32" s="85" t="str">
        <f t="shared" si="4"/>
        <v>ok</v>
      </c>
    </row>
    <row r="33" spans="1:13" ht="15.5">
      <c r="A33" s="1">
        <f t="shared" si="5"/>
        <v>14</v>
      </c>
      <c r="B33" s="2" t="s">
        <v>16</v>
      </c>
      <c r="C33" s="84">
        <v>0</v>
      </c>
      <c r="D33" s="84">
        <v>0.9</v>
      </c>
      <c r="E33" s="84">
        <v>0</v>
      </c>
      <c r="F33" s="84">
        <v>0</v>
      </c>
      <c r="G33" s="84">
        <v>0</v>
      </c>
      <c r="H33" s="84">
        <v>0</v>
      </c>
      <c r="I33" s="84">
        <v>0.1</v>
      </c>
      <c r="J33" s="84">
        <v>0</v>
      </c>
      <c r="K33" s="84">
        <f t="shared" si="3"/>
        <v>1</v>
      </c>
      <c r="L33" s="85" t="str">
        <f t="shared" si="4"/>
        <v>ok</v>
      </c>
    </row>
    <row r="34" spans="1:13" ht="15.5">
      <c r="A34" s="1">
        <f t="shared" si="5"/>
        <v>15</v>
      </c>
      <c r="B34" s="2" t="s">
        <v>17</v>
      </c>
      <c r="C34" s="6">
        <f t="shared" ref="C34:J34" si="11">C17</f>
        <v>0.1</v>
      </c>
      <c r="D34" s="6">
        <f t="shared" si="11"/>
        <v>0.13</v>
      </c>
      <c r="E34" s="6">
        <f t="shared" si="11"/>
        <v>0.15</v>
      </c>
      <c r="F34" s="6">
        <f t="shared" si="11"/>
        <v>0.17</v>
      </c>
      <c r="G34" s="6">
        <f t="shared" si="11"/>
        <v>0.15</v>
      </c>
      <c r="H34" s="6">
        <f t="shared" si="11"/>
        <v>0.12</v>
      </c>
      <c r="I34" s="6">
        <f t="shared" si="11"/>
        <v>0.1</v>
      </c>
      <c r="J34" s="6">
        <f t="shared" si="11"/>
        <v>0.08</v>
      </c>
      <c r="K34" s="84">
        <f t="shared" si="3"/>
        <v>1</v>
      </c>
      <c r="L34" s="85" t="str">
        <f t="shared" si="4"/>
        <v>ok</v>
      </c>
    </row>
    <row r="35" spans="1:13" ht="15.5">
      <c r="B35" s="7"/>
      <c r="C35" s="81"/>
      <c r="D35" s="81"/>
      <c r="E35" s="81"/>
      <c r="F35" s="81"/>
      <c r="G35" s="81"/>
      <c r="H35" s="81"/>
      <c r="I35" s="81"/>
      <c r="J35" s="81"/>
      <c r="K35" s="82"/>
      <c r="L35" s="82"/>
      <c r="M35" s="82"/>
    </row>
    <row r="36" spans="1:13" ht="95">
      <c r="B36" s="8" t="s">
        <v>67</v>
      </c>
      <c r="C36" s="80" t="s">
        <v>19</v>
      </c>
      <c r="D36" s="80" t="s">
        <v>20</v>
      </c>
      <c r="E36" s="80" t="s">
        <v>22</v>
      </c>
      <c r="F36" s="80" t="s">
        <v>23</v>
      </c>
      <c r="G36" s="80" t="s">
        <v>24</v>
      </c>
      <c r="H36" s="80" t="s">
        <v>25</v>
      </c>
      <c r="I36" s="80" t="s">
        <v>26</v>
      </c>
      <c r="J36" s="80" t="s">
        <v>27</v>
      </c>
      <c r="K36" s="82" t="s">
        <v>64</v>
      </c>
      <c r="L36" s="82" t="s">
        <v>68</v>
      </c>
      <c r="M36" s="82" t="s">
        <v>62</v>
      </c>
    </row>
    <row r="37" spans="1:13" ht="15.5">
      <c r="A37" s="1">
        <v>1</v>
      </c>
      <c r="B37" s="2" t="s">
        <v>3</v>
      </c>
      <c r="C37" s="85">
        <v>0</v>
      </c>
      <c r="D37" s="85">
        <v>3</v>
      </c>
      <c r="E37" s="85">
        <v>3</v>
      </c>
      <c r="F37" s="85">
        <v>2</v>
      </c>
      <c r="G37" s="85">
        <v>0</v>
      </c>
      <c r="H37" s="85">
        <v>0</v>
      </c>
      <c r="I37" s="85">
        <v>0</v>
      </c>
      <c r="J37" s="85">
        <v>2</v>
      </c>
      <c r="K37" s="85">
        <f t="shared" ref="K37:K51" si="12">SUM(C37:J37)</f>
        <v>10</v>
      </c>
      <c r="L37" s="85" t="e">
        <f>#REF!+#REF!</f>
        <v>#REF!</v>
      </c>
      <c r="M37" s="85" t="e">
        <f t="shared" ref="M37:M51" si="13">IF(K37=L37,"ok","fail")</f>
        <v>#REF!</v>
      </c>
    </row>
    <row r="38" spans="1:13" ht="15.5">
      <c r="A38" s="1">
        <f t="shared" ref="A38:A51" si="14">A37+1</f>
        <v>2</v>
      </c>
      <c r="B38" s="2" t="s">
        <v>4</v>
      </c>
      <c r="C38" s="85">
        <v>0</v>
      </c>
      <c r="D38" s="85">
        <v>2</v>
      </c>
      <c r="E38" s="85">
        <v>1</v>
      </c>
      <c r="F38" s="85">
        <v>4</v>
      </c>
      <c r="G38" s="85">
        <v>1</v>
      </c>
      <c r="H38" s="85">
        <v>2</v>
      </c>
      <c r="I38" s="85">
        <v>0</v>
      </c>
      <c r="J38" s="85">
        <v>0</v>
      </c>
      <c r="K38" s="85">
        <f t="shared" si="12"/>
        <v>10</v>
      </c>
      <c r="L38" s="85" t="e">
        <f>#REF!+#REF!</f>
        <v>#REF!</v>
      </c>
      <c r="M38" s="85" t="e">
        <f t="shared" si="13"/>
        <v>#REF!</v>
      </c>
    </row>
    <row r="39" spans="1:13" ht="15.5">
      <c r="A39" s="1">
        <f t="shared" si="14"/>
        <v>3</v>
      </c>
      <c r="B39" s="2" t="s">
        <v>5</v>
      </c>
      <c r="C39" s="9">
        <v>0</v>
      </c>
      <c r="D39" s="10">
        <v>2</v>
      </c>
      <c r="E39" s="10">
        <v>0</v>
      </c>
      <c r="F39" s="10">
        <v>1</v>
      </c>
      <c r="G39" s="10">
        <v>2</v>
      </c>
      <c r="H39" s="10">
        <v>1</v>
      </c>
      <c r="I39" s="10">
        <v>0</v>
      </c>
      <c r="J39" s="10">
        <v>1</v>
      </c>
      <c r="K39" s="85">
        <f t="shared" si="12"/>
        <v>7</v>
      </c>
      <c r="L39" s="85" t="e">
        <f>#REF!+#REF!</f>
        <v>#REF!</v>
      </c>
      <c r="M39" s="85" t="e">
        <f t="shared" si="13"/>
        <v>#REF!</v>
      </c>
    </row>
    <row r="40" spans="1:13" ht="15.5">
      <c r="A40" s="1">
        <f t="shared" si="14"/>
        <v>4</v>
      </c>
      <c r="B40" s="2" t="s">
        <v>6</v>
      </c>
      <c r="C40" s="85">
        <v>0</v>
      </c>
      <c r="D40" s="85">
        <v>2</v>
      </c>
      <c r="E40" s="85">
        <v>0</v>
      </c>
      <c r="F40" s="85">
        <v>1</v>
      </c>
      <c r="G40" s="85">
        <v>0</v>
      </c>
      <c r="H40" s="85">
        <v>2</v>
      </c>
      <c r="I40" s="85">
        <v>0</v>
      </c>
      <c r="J40" s="85">
        <v>1</v>
      </c>
      <c r="K40" s="85">
        <f t="shared" si="12"/>
        <v>6</v>
      </c>
      <c r="L40" s="85" t="e">
        <f>#REF!+#REF!</f>
        <v>#REF!</v>
      </c>
      <c r="M40" s="85" t="e">
        <f t="shared" si="13"/>
        <v>#REF!</v>
      </c>
    </row>
    <row r="41" spans="1:13" ht="15.5">
      <c r="A41" s="1">
        <f t="shared" si="14"/>
        <v>5</v>
      </c>
      <c r="B41" s="2" t="s">
        <v>7</v>
      </c>
      <c r="C41" s="85">
        <v>1</v>
      </c>
      <c r="D41" s="85">
        <v>2</v>
      </c>
      <c r="E41" s="85">
        <v>0</v>
      </c>
      <c r="F41" s="85">
        <v>0</v>
      </c>
      <c r="G41" s="85">
        <v>1</v>
      </c>
      <c r="H41" s="85">
        <v>1</v>
      </c>
      <c r="I41" s="85">
        <v>1</v>
      </c>
      <c r="J41" s="85">
        <v>0</v>
      </c>
      <c r="K41" s="85">
        <f t="shared" si="12"/>
        <v>6</v>
      </c>
      <c r="L41" s="85" t="e">
        <f>#REF!+#REF!</f>
        <v>#REF!</v>
      </c>
      <c r="M41" s="85" t="e">
        <f t="shared" si="13"/>
        <v>#REF!</v>
      </c>
    </row>
    <row r="42" spans="1:13" ht="15.5">
      <c r="A42" s="1">
        <f t="shared" si="14"/>
        <v>6</v>
      </c>
      <c r="B42" s="2" t="s">
        <v>8</v>
      </c>
      <c r="C42" s="85">
        <v>0</v>
      </c>
      <c r="D42" s="85">
        <v>0</v>
      </c>
      <c r="E42" s="85">
        <v>0</v>
      </c>
      <c r="F42" s="85">
        <v>3</v>
      </c>
      <c r="G42" s="85">
        <v>0</v>
      </c>
      <c r="H42" s="85">
        <v>5</v>
      </c>
      <c r="I42" s="85">
        <v>1</v>
      </c>
      <c r="J42" s="85">
        <v>2</v>
      </c>
      <c r="K42" s="85">
        <f t="shared" si="12"/>
        <v>11</v>
      </c>
      <c r="L42" s="85" t="e">
        <f>#REF!+#REF!</f>
        <v>#REF!</v>
      </c>
      <c r="M42" s="85" t="e">
        <f t="shared" si="13"/>
        <v>#REF!</v>
      </c>
    </row>
    <row r="43" spans="1:13" ht="15.5">
      <c r="A43" s="1">
        <f t="shared" si="14"/>
        <v>7</v>
      </c>
      <c r="B43" s="2" t="s">
        <v>9</v>
      </c>
      <c r="C43" s="11" t="e">
        <f t="shared" ref="C43:I43" si="15">ROUND(C26*$L43,0)</f>
        <v>#REF!</v>
      </c>
      <c r="D43" s="11" t="e">
        <f t="shared" si="15"/>
        <v>#REF!</v>
      </c>
      <c r="E43" s="11" t="e">
        <f t="shared" si="15"/>
        <v>#REF!</v>
      </c>
      <c r="F43" s="11" t="e">
        <f t="shared" si="15"/>
        <v>#REF!</v>
      </c>
      <c r="G43" s="11" t="e">
        <f t="shared" si="15"/>
        <v>#REF!</v>
      </c>
      <c r="H43" s="11" t="e">
        <f t="shared" si="15"/>
        <v>#REF!</v>
      </c>
      <c r="I43" s="11" t="e">
        <f t="shared" si="15"/>
        <v>#REF!</v>
      </c>
      <c r="J43" s="11">
        <v>1</v>
      </c>
      <c r="K43" s="85" t="e">
        <f t="shared" si="12"/>
        <v>#REF!</v>
      </c>
      <c r="L43" s="85" t="e">
        <f>#REF!+#REF!</f>
        <v>#REF!</v>
      </c>
      <c r="M43" s="85" t="e">
        <f t="shared" si="13"/>
        <v>#REF!</v>
      </c>
    </row>
    <row r="44" spans="1:13" ht="15.5">
      <c r="A44" s="1">
        <f t="shared" si="14"/>
        <v>8</v>
      </c>
      <c r="B44" s="2" t="s">
        <v>10</v>
      </c>
      <c r="C44" s="85">
        <v>0</v>
      </c>
      <c r="D44" s="85">
        <v>2</v>
      </c>
      <c r="E44" s="85">
        <v>2</v>
      </c>
      <c r="F44" s="85">
        <v>1</v>
      </c>
      <c r="G44" s="85">
        <v>0</v>
      </c>
      <c r="H44" s="85">
        <v>0</v>
      </c>
      <c r="I44" s="85">
        <v>6</v>
      </c>
      <c r="J44" s="85">
        <v>0</v>
      </c>
      <c r="K44" s="85">
        <f t="shared" si="12"/>
        <v>11</v>
      </c>
      <c r="L44" s="85" t="e">
        <f>#REF!+#REF!</f>
        <v>#REF!</v>
      </c>
      <c r="M44" s="85" t="e">
        <f t="shared" si="13"/>
        <v>#REF!</v>
      </c>
    </row>
    <row r="45" spans="1:13" ht="15.5">
      <c r="A45" s="1">
        <f t="shared" si="14"/>
        <v>9</v>
      </c>
      <c r="B45" s="2" t="s">
        <v>11</v>
      </c>
      <c r="C45" s="11">
        <v>3</v>
      </c>
      <c r="D45" s="11" t="e">
        <f t="shared" ref="D45:J45" si="16">ROUND(D28*$L45,0)</f>
        <v>#REF!</v>
      </c>
      <c r="E45" s="11" t="e">
        <f t="shared" si="16"/>
        <v>#REF!</v>
      </c>
      <c r="F45" s="11" t="e">
        <f t="shared" si="16"/>
        <v>#REF!</v>
      </c>
      <c r="G45" s="11" t="e">
        <f t="shared" si="16"/>
        <v>#REF!</v>
      </c>
      <c r="H45" s="11" t="e">
        <f t="shared" si="16"/>
        <v>#REF!</v>
      </c>
      <c r="I45" s="11" t="e">
        <f t="shared" si="16"/>
        <v>#REF!</v>
      </c>
      <c r="J45" s="11" t="e">
        <f t="shared" si="16"/>
        <v>#REF!</v>
      </c>
      <c r="K45" s="85" t="e">
        <f t="shared" si="12"/>
        <v>#REF!</v>
      </c>
      <c r="L45" s="85" t="e">
        <f>#REF!+#REF!</f>
        <v>#REF!</v>
      </c>
      <c r="M45" s="85" t="e">
        <f t="shared" si="13"/>
        <v>#REF!</v>
      </c>
    </row>
    <row r="46" spans="1:13" ht="15.5">
      <c r="A46" s="1">
        <f t="shared" si="14"/>
        <v>10</v>
      </c>
      <c r="B46" s="2" t="s">
        <v>12</v>
      </c>
      <c r="C46" s="11" t="e">
        <f t="shared" ref="C46:J46" si="17">ROUND(C29*$L46,0)</f>
        <v>#REF!</v>
      </c>
      <c r="D46" s="11" t="e">
        <f t="shared" si="17"/>
        <v>#REF!</v>
      </c>
      <c r="E46" s="11" t="e">
        <f t="shared" si="17"/>
        <v>#REF!</v>
      </c>
      <c r="F46" s="11" t="e">
        <f t="shared" si="17"/>
        <v>#REF!</v>
      </c>
      <c r="G46" s="11" t="e">
        <f t="shared" si="17"/>
        <v>#REF!</v>
      </c>
      <c r="H46" s="11" t="e">
        <f t="shared" si="17"/>
        <v>#REF!</v>
      </c>
      <c r="I46" s="11" t="e">
        <f t="shared" si="17"/>
        <v>#REF!</v>
      </c>
      <c r="J46" s="11" t="e">
        <f t="shared" si="17"/>
        <v>#REF!</v>
      </c>
      <c r="K46" s="85" t="e">
        <f t="shared" si="12"/>
        <v>#REF!</v>
      </c>
      <c r="L46" s="85" t="e">
        <f>#REF!+#REF!</f>
        <v>#REF!</v>
      </c>
      <c r="M46" s="85" t="e">
        <f t="shared" si="13"/>
        <v>#REF!</v>
      </c>
    </row>
    <row r="47" spans="1:13" ht="15.5">
      <c r="A47" s="1">
        <f t="shared" si="14"/>
        <v>11</v>
      </c>
      <c r="B47" s="2" t="s">
        <v>13</v>
      </c>
      <c r="C47" s="11" t="e">
        <f t="shared" ref="C47:H47" si="18">ROUND(C30*$L47,0)</f>
        <v>#REF!</v>
      </c>
      <c r="D47" s="11" t="e">
        <f t="shared" si="18"/>
        <v>#REF!</v>
      </c>
      <c r="E47" s="11" t="e">
        <f t="shared" si="18"/>
        <v>#REF!</v>
      </c>
      <c r="F47" s="11" t="e">
        <f t="shared" si="18"/>
        <v>#REF!</v>
      </c>
      <c r="G47" s="11" t="e">
        <f t="shared" si="18"/>
        <v>#REF!</v>
      </c>
      <c r="H47" s="11" t="e">
        <f t="shared" si="18"/>
        <v>#REF!</v>
      </c>
      <c r="I47" s="11">
        <v>2</v>
      </c>
      <c r="J47" s="11" t="e">
        <f>ROUND(J30*$L47,0)</f>
        <v>#REF!</v>
      </c>
      <c r="K47" s="85" t="e">
        <f t="shared" si="12"/>
        <v>#REF!</v>
      </c>
      <c r="L47" s="85" t="e">
        <f>#REF!+#REF!</f>
        <v>#REF!</v>
      </c>
      <c r="M47" s="85" t="e">
        <f t="shared" si="13"/>
        <v>#REF!</v>
      </c>
    </row>
    <row r="48" spans="1:13" ht="15.5">
      <c r="A48" s="1">
        <f t="shared" si="14"/>
        <v>12</v>
      </c>
      <c r="B48" s="2" t="s">
        <v>14</v>
      </c>
      <c r="C48" s="85">
        <v>6</v>
      </c>
      <c r="D48" s="85">
        <v>0</v>
      </c>
      <c r="E48" s="85">
        <v>0</v>
      </c>
      <c r="F48" s="85">
        <v>5</v>
      </c>
      <c r="G48" s="85">
        <v>3</v>
      </c>
      <c r="H48" s="85">
        <v>9</v>
      </c>
      <c r="I48" s="85">
        <v>0</v>
      </c>
      <c r="J48" s="85">
        <v>1</v>
      </c>
      <c r="K48" s="85">
        <f t="shared" si="12"/>
        <v>24</v>
      </c>
      <c r="L48" s="85" t="e">
        <f>#REF!+#REF!</f>
        <v>#REF!</v>
      </c>
      <c r="M48" s="85" t="e">
        <f t="shared" si="13"/>
        <v>#REF!</v>
      </c>
    </row>
    <row r="49" spans="1:13" ht="15.5">
      <c r="A49" s="1">
        <f t="shared" si="14"/>
        <v>13</v>
      </c>
      <c r="B49" s="2" t="s">
        <v>15</v>
      </c>
      <c r="C49" s="11" t="e">
        <f t="shared" ref="C49:J49" si="19">ROUND(C32*$L49,0)</f>
        <v>#REF!</v>
      </c>
      <c r="D49" s="11" t="e">
        <f t="shared" si="19"/>
        <v>#REF!</v>
      </c>
      <c r="E49" s="11" t="e">
        <f t="shared" si="19"/>
        <v>#REF!</v>
      </c>
      <c r="F49" s="11" t="e">
        <f t="shared" si="19"/>
        <v>#REF!</v>
      </c>
      <c r="G49" s="11" t="e">
        <f t="shared" si="19"/>
        <v>#REF!</v>
      </c>
      <c r="H49" s="11" t="e">
        <f t="shared" si="19"/>
        <v>#REF!</v>
      </c>
      <c r="I49" s="11" t="e">
        <f t="shared" si="19"/>
        <v>#REF!</v>
      </c>
      <c r="J49" s="11" t="e">
        <f t="shared" si="19"/>
        <v>#REF!</v>
      </c>
      <c r="K49" s="85" t="e">
        <f t="shared" si="12"/>
        <v>#REF!</v>
      </c>
      <c r="L49" s="85" t="e">
        <f>#REF!+#REF!</f>
        <v>#REF!</v>
      </c>
      <c r="M49" s="85" t="e">
        <f t="shared" si="13"/>
        <v>#REF!</v>
      </c>
    </row>
    <row r="50" spans="1:13" ht="15.5">
      <c r="A50" s="1">
        <f t="shared" si="14"/>
        <v>14</v>
      </c>
      <c r="B50" s="2" t="s">
        <v>16</v>
      </c>
      <c r="C50" s="85">
        <v>0</v>
      </c>
      <c r="D50" s="85">
        <v>3</v>
      </c>
      <c r="E50" s="85">
        <v>0</v>
      </c>
      <c r="F50" s="85">
        <v>0</v>
      </c>
      <c r="G50" s="85">
        <v>0</v>
      </c>
      <c r="H50" s="85">
        <v>0</v>
      </c>
      <c r="I50" s="85">
        <v>1</v>
      </c>
      <c r="J50" s="85">
        <v>0</v>
      </c>
      <c r="K50" s="85">
        <f t="shared" si="12"/>
        <v>4</v>
      </c>
      <c r="L50" s="85" t="e">
        <f>#REF!+#REF!</f>
        <v>#REF!</v>
      </c>
      <c r="M50" s="85" t="e">
        <f t="shared" si="13"/>
        <v>#REF!</v>
      </c>
    </row>
    <row r="51" spans="1:13" ht="15.5">
      <c r="A51" s="1">
        <f t="shared" si="14"/>
        <v>15</v>
      </c>
      <c r="B51" s="2" t="s">
        <v>17</v>
      </c>
      <c r="C51" s="11">
        <v>0</v>
      </c>
      <c r="D51" s="11" t="e">
        <f t="shared" ref="D51:I51" si="20">ROUND(D34*$L51,0)</f>
        <v>#REF!</v>
      </c>
      <c r="E51" s="11" t="e">
        <f t="shared" si="20"/>
        <v>#REF!</v>
      </c>
      <c r="F51" s="11" t="e">
        <f t="shared" si="20"/>
        <v>#REF!</v>
      </c>
      <c r="G51" s="11" t="e">
        <f t="shared" si="20"/>
        <v>#REF!</v>
      </c>
      <c r="H51" s="11" t="e">
        <f t="shared" si="20"/>
        <v>#REF!</v>
      </c>
      <c r="I51" s="11" t="e">
        <f t="shared" si="20"/>
        <v>#REF!</v>
      </c>
      <c r="J51" s="11">
        <v>1</v>
      </c>
      <c r="K51" s="85" t="e">
        <f t="shared" si="12"/>
        <v>#REF!</v>
      </c>
      <c r="L51" s="85" t="e">
        <f>#REF!+#REF!</f>
        <v>#REF!</v>
      </c>
      <c r="M51" s="85" t="e">
        <f t="shared" si="13"/>
        <v>#REF!</v>
      </c>
    </row>
    <row r="53" spans="1:13" ht="95">
      <c r="B53" s="3" t="s">
        <v>69</v>
      </c>
      <c r="C53" s="80" t="s">
        <v>19</v>
      </c>
      <c r="D53" s="80" t="s">
        <v>20</v>
      </c>
      <c r="E53" s="80" t="s">
        <v>22</v>
      </c>
      <c r="F53" s="80" t="s">
        <v>23</v>
      </c>
      <c r="G53" s="80" t="s">
        <v>24</v>
      </c>
      <c r="H53" s="80" t="s">
        <v>25</v>
      </c>
      <c r="I53" s="80" t="s">
        <v>26</v>
      </c>
      <c r="J53" s="80" t="s">
        <v>27</v>
      </c>
      <c r="K53" s="82" t="s">
        <v>64</v>
      </c>
      <c r="L53" s="82" t="s">
        <v>68</v>
      </c>
      <c r="M53" s="82" t="s">
        <v>62</v>
      </c>
    </row>
    <row r="54" spans="1:13" ht="15.5">
      <c r="A54" s="1">
        <v>1</v>
      </c>
      <c r="B54" s="2" t="s">
        <v>3</v>
      </c>
      <c r="C54" s="85">
        <v>0</v>
      </c>
      <c r="D54" s="85">
        <v>4</v>
      </c>
      <c r="E54" s="85">
        <v>4</v>
      </c>
      <c r="F54" s="85">
        <v>2</v>
      </c>
      <c r="G54" s="85">
        <v>0</v>
      </c>
      <c r="H54" s="85">
        <v>0</v>
      </c>
      <c r="I54" s="85">
        <v>0</v>
      </c>
      <c r="J54" s="85">
        <v>2</v>
      </c>
      <c r="K54" s="85">
        <f t="shared" ref="K54:K68" si="21">SUM(C54:J54)</f>
        <v>12</v>
      </c>
      <c r="L54" s="85" t="e">
        <f>#REF!</f>
        <v>#REF!</v>
      </c>
      <c r="M54" s="85" t="e">
        <f t="shared" ref="M54:M68" si="22">IF(K54=L54,"ok","fail")</f>
        <v>#REF!</v>
      </c>
    </row>
    <row r="55" spans="1:13" ht="15.5">
      <c r="A55" s="1">
        <f t="shared" ref="A55:A68" si="23">A54+1</f>
        <v>2</v>
      </c>
      <c r="B55" s="2" t="s">
        <v>4</v>
      </c>
      <c r="C55" s="85">
        <v>0</v>
      </c>
      <c r="D55" s="85">
        <v>2</v>
      </c>
      <c r="E55" s="85">
        <v>4</v>
      </c>
      <c r="F55" s="85">
        <v>4</v>
      </c>
      <c r="G55" s="85">
        <v>0</v>
      </c>
      <c r="H55" s="85">
        <v>0</v>
      </c>
      <c r="I55" s="85">
        <v>0</v>
      </c>
      <c r="J55" s="85">
        <v>2</v>
      </c>
      <c r="K55" s="85">
        <f t="shared" si="21"/>
        <v>12</v>
      </c>
      <c r="L55" s="85" t="e">
        <f>#REF!</f>
        <v>#REF!</v>
      </c>
      <c r="M55" s="85" t="e">
        <f t="shared" si="22"/>
        <v>#REF!</v>
      </c>
    </row>
    <row r="56" spans="1:13" ht="15.5">
      <c r="A56" s="1">
        <f t="shared" si="23"/>
        <v>3</v>
      </c>
      <c r="B56" s="2" t="s">
        <v>5</v>
      </c>
      <c r="C56" s="12"/>
      <c r="D56" s="10">
        <v>2</v>
      </c>
      <c r="E56" s="10">
        <v>1</v>
      </c>
      <c r="F56" s="10">
        <v>1</v>
      </c>
      <c r="G56" s="10">
        <v>2</v>
      </c>
      <c r="H56" s="10">
        <v>1</v>
      </c>
      <c r="I56" s="13"/>
      <c r="J56" s="10">
        <v>2</v>
      </c>
      <c r="K56" s="85">
        <f t="shared" si="21"/>
        <v>9</v>
      </c>
      <c r="L56" s="85" t="e">
        <f>#REF!</f>
        <v>#REF!</v>
      </c>
      <c r="M56" s="85" t="e">
        <f t="shared" si="22"/>
        <v>#REF!</v>
      </c>
    </row>
    <row r="57" spans="1:13" ht="15.5">
      <c r="A57" s="1">
        <f t="shared" si="23"/>
        <v>4</v>
      </c>
      <c r="B57" s="2" t="s">
        <v>6</v>
      </c>
      <c r="C57" s="85">
        <v>0</v>
      </c>
      <c r="D57" s="85">
        <v>2</v>
      </c>
      <c r="E57" s="85">
        <v>0</v>
      </c>
      <c r="F57" s="85">
        <v>2</v>
      </c>
      <c r="G57" s="85">
        <v>0</v>
      </c>
      <c r="H57" s="85">
        <v>2</v>
      </c>
      <c r="I57" s="85">
        <v>0</v>
      </c>
      <c r="J57" s="85">
        <v>2</v>
      </c>
      <c r="K57" s="85">
        <f t="shared" si="21"/>
        <v>8</v>
      </c>
      <c r="L57" s="85" t="e">
        <f>#REF!</f>
        <v>#REF!</v>
      </c>
      <c r="M57" s="85" t="e">
        <f t="shared" si="22"/>
        <v>#REF!</v>
      </c>
    </row>
    <row r="58" spans="1:13" ht="15.5">
      <c r="A58" s="1">
        <f t="shared" si="23"/>
        <v>5</v>
      </c>
      <c r="B58" s="2" t="s">
        <v>7</v>
      </c>
      <c r="C58" s="85">
        <v>2</v>
      </c>
      <c r="D58" s="85">
        <v>2</v>
      </c>
      <c r="E58" s="85">
        <v>0</v>
      </c>
      <c r="F58" s="85">
        <v>0</v>
      </c>
      <c r="G58" s="85">
        <v>2</v>
      </c>
      <c r="H58" s="85">
        <v>1</v>
      </c>
      <c r="I58" s="85">
        <v>1</v>
      </c>
      <c r="J58" s="85">
        <v>0</v>
      </c>
      <c r="K58" s="85">
        <f t="shared" si="21"/>
        <v>8</v>
      </c>
      <c r="L58" s="85" t="e">
        <f>#REF!</f>
        <v>#REF!</v>
      </c>
      <c r="M58" s="85" t="e">
        <f t="shared" si="22"/>
        <v>#REF!</v>
      </c>
    </row>
    <row r="59" spans="1:13" ht="15.5">
      <c r="A59" s="1">
        <f t="shared" si="23"/>
        <v>6</v>
      </c>
      <c r="B59" s="2" t="s">
        <v>8</v>
      </c>
      <c r="C59" s="85">
        <v>0</v>
      </c>
      <c r="D59" s="85">
        <v>2</v>
      </c>
      <c r="E59" s="85">
        <v>0</v>
      </c>
      <c r="F59" s="85">
        <v>5</v>
      </c>
      <c r="G59" s="85">
        <v>0</v>
      </c>
      <c r="H59" s="85">
        <v>4</v>
      </c>
      <c r="I59" s="85">
        <v>2</v>
      </c>
      <c r="J59" s="85">
        <v>2</v>
      </c>
      <c r="K59" s="85">
        <f t="shared" si="21"/>
        <v>15</v>
      </c>
      <c r="L59" s="85" t="e">
        <f>#REF!</f>
        <v>#REF!</v>
      </c>
      <c r="M59" s="85" t="e">
        <f t="shared" si="22"/>
        <v>#REF!</v>
      </c>
    </row>
    <row r="60" spans="1:13" ht="15.5">
      <c r="A60" s="1">
        <f t="shared" si="23"/>
        <v>7</v>
      </c>
      <c r="B60" s="2" t="s">
        <v>9</v>
      </c>
      <c r="C60" s="11">
        <v>0</v>
      </c>
      <c r="D60" s="11" t="e">
        <f t="shared" ref="D60:J60" si="24">ROUND(D26*$L60,0)</f>
        <v>#REF!</v>
      </c>
      <c r="E60" s="11" t="e">
        <f t="shared" si="24"/>
        <v>#REF!</v>
      </c>
      <c r="F60" s="11" t="e">
        <f t="shared" si="24"/>
        <v>#REF!</v>
      </c>
      <c r="G60" s="11" t="e">
        <f t="shared" si="24"/>
        <v>#REF!</v>
      </c>
      <c r="H60" s="11">
        <v>6</v>
      </c>
      <c r="I60" s="11" t="e">
        <f t="shared" si="24"/>
        <v>#REF!</v>
      </c>
      <c r="J60" s="11" t="e">
        <f t="shared" si="24"/>
        <v>#REF!</v>
      </c>
      <c r="K60" s="85" t="e">
        <f t="shared" si="21"/>
        <v>#REF!</v>
      </c>
      <c r="L60" s="85" t="e">
        <f>#REF!</f>
        <v>#REF!</v>
      </c>
      <c r="M60" s="85" t="e">
        <f t="shared" si="22"/>
        <v>#REF!</v>
      </c>
    </row>
    <row r="61" spans="1:13" ht="15.5">
      <c r="A61" s="1">
        <f t="shared" si="23"/>
        <v>8</v>
      </c>
      <c r="B61" s="2" t="s">
        <v>10</v>
      </c>
      <c r="C61" s="85">
        <v>0</v>
      </c>
      <c r="D61" s="85">
        <v>2</v>
      </c>
      <c r="E61" s="85">
        <v>2</v>
      </c>
      <c r="F61" s="85">
        <v>2</v>
      </c>
      <c r="G61" s="85">
        <v>0</v>
      </c>
      <c r="H61" s="85">
        <v>2</v>
      </c>
      <c r="I61" s="85">
        <v>7</v>
      </c>
      <c r="J61" s="85">
        <v>0</v>
      </c>
      <c r="K61" s="85">
        <f t="shared" si="21"/>
        <v>15</v>
      </c>
      <c r="L61" s="85" t="e">
        <f>#REF!</f>
        <v>#REF!</v>
      </c>
      <c r="M61" s="85" t="e">
        <f t="shared" si="22"/>
        <v>#REF!</v>
      </c>
    </row>
    <row r="62" spans="1:13" ht="15.5">
      <c r="A62" s="1">
        <f t="shared" si="23"/>
        <v>9</v>
      </c>
      <c r="B62" s="2" t="s">
        <v>11</v>
      </c>
      <c r="C62" s="11">
        <v>5</v>
      </c>
      <c r="D62" s="11" t="e">
        <f t="shared" ref="D62:J62" si="25">ROUND(D28*$L62,0)</f>
        <v>#REF!</v>
      </c>
      <c r="E62" s="11" t="e">
        <f t="shared" si="25"/>
        <v>#REF!</v>
      </c>
      <c r="F62" s="11" t="e">
        <f t="shared" si="25"/>
        <v>#REF!</v>
      </c>
      <c r="G62" s="11" t="e">
        <f t="shared" si="25"/>
        <v>#REF!</v>
      </c>
      <c r="H62" s="11" t="e">
        <f t="shared" si="25"/>
        <v>#REF!</v>
      </c>
      <c r="I62" s="11" t="e">
        <f t="shared" si="25"/>
        <v>#REF!</v>
      </c>
      <c r="J62" s="11" t="e">
        <f t="shared" si="25"/>
        <v>#REF!</v>
      </c>
      <c r="K62" s="85" t="e">
        <f t="shared" si="21"/>
        <v>#REF!</v>
      </c>
      <c r="L62" s="85" t="e">
        <f>#REF!</f>
        <v>#REF!</v>
      </c>
      <c r="M62" s="85" t="e">
        <f t="shared" si="22"/>
        <v>#REF!</v>
      </c>
    </row>
    <row r="63" spans="1:13" ht="15.5">
      <c r="A63" s="1">
        <f t="shared" si="23"/>
        <v>10</v>
      </c>
      <c r="B63" s="2" t="s">
        <v>12</v>
      </c>
      <c r="C63" s="11">
        <v>5</v>
      </c>
      <c r="D63" s="11" t="e">
        <f t="shared" ref="D63:J63" si="26">ROUND(D29*$L63,0)</f>
        <v>#REF!</v>
      </c>
      <c r="E63" s="11" t="e">
        <f t="shared" si="26"/>
        <v>#REF!</v>
      </c>
      <c r="F63" s="11" t="e">
        <f t="shared" si="26"/>
        <v>#REF!</v>
      </c>
      <c r="G63" s="11" t="e">
        <f t="shared" si="26"/>
        <v>#REF!</v>
      </c>
      <c r="H63" s="11" t="e">
        <f t="shared" si="26"/>
        <v>#REF!</v>
      </c>
      <c r="I63" s="11" t="e">
        <f t="shared" si="26"/>
        <v>#REF!</v>
      </c>
      <c r="J63" s="11" t="e">
        <f t="shared" si="26"/>
        <v>#REF!</v>
      </c>
      <c r="K63" s="85" t="e">
        <f t="shared" si="21"/>
        <v>#REF!</v>
      </c>
      <c r="L63" s="85" t="e">
        <f>#REF!</f>
        <v>#REF!</v>
      </c>
      <c r="M63" s="85" t="e">
        <f t="shared" si="22"/>
        <v>#REF!</v>
      </c>
    </row>
    <row r="64" spans="1:13" ht="15.5">
      <c r="A64" s="1">
        <f t="shared" si="23"/>
        <v>11</v>
      </c>
      <c r="B64" s="2" t="s">
        <v>13</v>
      </c>
      <c r="C64" s="11">
        <v>3</v>
      </c>
      <c r="D64" s="11" t="e">
        <f t="shared" ref="D64:J64" si="27">ROUND(D30*$L64,0)</f>
        <v>#REF!</v>
      </c>
      <c r="E64" s="11" t="e">
        <f t="shared" si="27"/>
        <v>#REF!</v>
      </c>
      <c r="F64" s="11" t="e">
        <f t="shared" si="27"/>
        <v>#REF!</v>
      </c>
      <c r="G64" s="11" t="e">
        <f t="shared" si="27"/>
        <v>#REF!</v>
      </c>
      <c r="H64" s="11" t="e">
        <f t="shared" si="27"/>
        <v>#REF!</v>
      </c>
      <c r="I64" s="11" t="e">
        <f t="shared" si="27"/>
        <v>#REF!</v>
      </c>
      <c r="J64" s="11" t="e">
        <f t="shared" si="27"/>
        <v>#REF!</v>
      </c>
      <c r="K64" s="85" t="e">
        <f t="shared" si="21"/>
        <v>#REF!</v>
      </c>
      <c r="L64" s="85" t="e">
        <f>#REF!</f>
        <v>#REF!</v>
      </c>
      <c r="M64" s="85" t="e">
        <f t="shared" si="22"/>
        <v>#REF!</v>
      </c>
    </row>
    <row r="65" spans="1:13" ht="15.5">
      <c r="A65" s="1">
        <f t="shared" si="23"/>
        <v>12</v>
      </c>
      <c r="B65" s="2" t="s">
        <v>14</v>
      </c>
      <c r="C65" s="85" t="e">
        <f t="shared" ref="C65:J65" si="28">ROUND(C31*$L65,0)</f>
        <v>#REF!</v>
      </c>
      <c r="D65" s="85" t="e">
        <f t="shared" si="28"/>
        <v>#REF!</v>
      </c>
      <c r="E65" s="85" t="e">
        <f t="shared" si="28"/>
        <v>#REF!</v>
      </c>
      <c r="F65" s="85" t="e">
        <f t="shared" si="28"/>
        <v>#REF!</v>
      </c>
      <c r="G65" s="85" t="e">
        <f t="shared" si="28"/>
        <v>#REF!</v>
      </c>
      <c r="H65" s="85" t="e">
        <f t="shared" si="28"/>
        <v>#REF!</v>
      </c>
      <c r="I65" s="85" t="e">
        <f t="shared" si="28"/>
        <v>#REF!</v>
      </c>
      <c r="J65" s="85" t="e">
        <f t="shared" si="28"/>
        <v>#REF!</v>
      </c>
      <c r="K65" s="85" t="e">
        <f t="shared" si="21"/>
        <v>#REF!</v>
      </c>
      <c r="L65" s="85" t="e">
        <f>#REF!</f>
        <v>#REF!</v>
      </c>
      <c r="M65" s="85" t="e">
        <f t="shared" si="22"/>
        <v>#REF!</v>
      </c>
    </row>
    <row r="66" spans="1:13" ht="15.5">
      <c r="A66" s="1">
        <f t="shared" si="23"/>
        <v>13</v>
      </c>
      <c r="B66" s="2" t="s">
        <v>15</v>
      </c>
      <c r="C66" s="85" t="e">
        <f t="shared" ref="C66:J66" si="29">ROUND(C32*$L66,0)</f>
        <v>#REF!</v>
      </c>
      <c r="D66" s="85" t="e">
        <f t="shared" si="29"/>
        <v>#REF!</v>
      </c>
      <c r="E66" s="85" t="e">
        <f t="shared" si="29"/>
        <v>#REF!</v>
      </c>
      <c r="F66" s="85" t="e">
        <f t="shared" si="29"/>
        <v>#REF!</v>
      </c>
      <c r="G66" s="85" t="e">
        <f t="shared" si="29"/>
        <v>#REF!</v>
      </c>
      <c r="H66" s="85" t="e">
        <f t="shared" si="29"/>
        <v>#REF!</v>
      </c>
      <c r="I66" s="85" t="e">
        <f t="shared" si="29"/>
        <v>#REF!</v>
      </c>
      <c r="J66" s="85" t="e">
        <f t="shared" si="29"/>
        <v>#REF!</v>
      </c>
      <c r="K66" s="85" t="e">
        <f t="shared" si="21"/>
        <v>#REF!</v>
      </c>
      <c r="L66" s="85" t="e">
        <f>#REF!</f>
        <v>#REF!</v>
      </c>
      <c r="M66" s="85" t="e">
        <f t="shared" si="22"/>
        <v>#REF!</v>
      </c>
    </row>
    <row r="67" spans="1:13" ht="15.5">
      <c r="A67" s="1">
        <f t="shared" si="23"/>
        <v>14</v>
      </c>
      <c r="B67" s="2" t="s">
        <v>16</v>
      </c>
      <c r="C67" s="85">
        <v>0</v>
      </c>
      <c r="D67" s="85">
        <v>3</v>
      </c>
      <c r="E67" s="85">
        <v>0</v>
      </c>
      <c r="F67" s="85">
        <v>0</v>
      </c>
      <c r="G67" s="85">
        <v>1</v>
      </c>
      <c r="H67" s="85">
        <v>0</v>
      </c>
      <c r="I67" s="85">
        <v>2</v>
      </c>
      <c r="J67" s="85">
        <v>0</v>
      </c>
      <c r="K67" s="85">
        <f t="shared" si="21"/>
        <v>6</v>
      </c>
      <c r="L67" s="85" t="e">
        <f>#REF!</f>
        <v>#REF!</v>
      </c>
      <c r="M67" s="85" t="e">
        <f t="shared" si="22"/>
        <v>#REF!</v>
      </c>
    </row>
    <row r="68" spans="1:13" ht="15.5">
      <c r="A68" s="1">
        <f t="shared" si="23"/>
        <v>15</v>
      </c>
      <c r="B68" s="2" t="s">
        <v>17</v>
      </c>
      <c r="C68" s="85" t="e">
        <f t="shared" ref="C68:J68" si="30">ROUND(C34*$L68,0)</f>
        <v>#REF!</v>
      </c>
      <c r="D68" s="85" t="e">
        <f t="shared" si="30"/>
        <v>#REF!</v>
      </c>
      <c r="E68" s="85" t="e">
        <f t="shared" si="30"/>
        <v>#REF!</v>
      </c>
      <c r="F68" s="85" t="e">
        <f t="shared" si="30"/>
        <v>#REF!</v>
      </c>
      <c r="G68" s="85" t="e">
        <f t="shared" si="30"/>
        <v>#REF!</v>
      </c>
      <c r="H68" s="85" t="e">
        <f t="shared" si="30"/>
        <v>#REF!</v>
      </c>
      <c r="I68" s="85" t="e">
        <f t="shared" si="30"/>
        <v>#REF!</v>
      </c>
      <c r="J68" s="85" t="e">
        <f t="shared" si="30"/>
        <v>#REF!</v>
      </c>
      <c r="K68" s="85" t="e">
        <f t="shared" si="21"/>
        <v>#REF!</v>
      </c>
      <c r="L68" s="85" t="e">
        <f>#REF!</f>
        <v>#REF!</v>
      </c>
      <c r="M68" s="85" t="e">
        <f t="shared" si="22"/>
        <v>#REF!</v>
      </c>
    </row>
  </sheetData>
  <sheetProtection sheet="1" objects="1" scenarios="1"/>
  <conditionalFormatting sqref="L3:L17 L20:L34 M37:M51 M54:M68">
    <cfRule type="cellIs" dxfId="1" priority="1" operator="equal">
      <formula>"ok"</formula>
    </cfRule>
    <cfRule type="cellIs" dxfId="0" priority="2" operator="equal">
      <formula>"fail"</formula>
    </cfRule>
  </conditionalFormatting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42068-6847-9140-A697-50B6AF6C2196}">
  <sheetPr>
    <tabColor theme="0" tint="-0.14999847407452621"/>
  </sheetPr>
  <dimension ref="B2:T133"/>
  <sheetViews>
    <sheetView zoomScaleNormal="100" workbookViewId="0">
      <selection activeCell="I121" sqref="I121"/>
    </sheetView>
  </sheetViews>
  <sheetFormatPr defaultColWidth="10.75" defaultRowHeight="15.5"/>
  <cols>
    <col min="1" max="1" width="10.75" style="14"/>
    <col min="2" max="2" width="18.25" style="14" customWidth="1"/>
    <col min="3" max="3" width="15.5" style="14" bestFit="1" customWidth="1"/>
    <col min="4" max="4" width="5.25" style="14" customWidth="1"/>
    <col min="5" max="5" width="15.5" style="14" bestFit="1" customWidth="1"/>
    <col min="6" max="6" width="5.5" style="14" customWidth="1"/>
    <col min="7" max="8" width="14" style="14" customWidth="1"/>
    <col min="9" max="9" width="15.5" style="14" customWidth="1"/>
    <col min="10" max="10" width="14.25" style="14" customWidth="1"/>
    <col min="11" max="11" width="25.25" style="14" customWidth="1"/>
    <col min="12" max="12" width="16" style="14" customWidth="1"/>
    <col min="13" max="13" width="15.75" style="14" customWidth="1"/>
    <col min="14" max="14" width="16" style="14" customWidth="1"/>
    <col min="15" max="15" width="16.25" style="14" customWidth="1"/>
    <col min="16" max="16" width="16" style="14" customWidth="1"/>
    <col min="17" max="17" width="15.75" style="14" customWidth="1"/>
    <col min="18" max="19" width="16.25" style="14" customWidth="1"/>
    <col min="20" max="20" width="17.25" style="14" customWidth="1"/>
    <col min="21" max="16384" width="10.75" style="14"/>
  </cols>
  <sheetData>
    <row r="2" spans="2:10" ht="28.9" customHeight="1">
      <c r="D2" s="216" t="s">
        <v>28</v>
      </c>
      <c r="E2" s="216"/>
      <c r="F2" s="215" t="s">
        <v>70</v>
      </c>
      <c r="G2" s="215"/>
    </row>
    <row r="3" spans="2:10">
      <c r="C3" s="76" t="s">
        <v>21</v>
      </c>
      <c r="D3" s="75" t="s">
        <v>32</v>
      </c>
      <c r="E3" s="65" t="s">
        <v>41</v>
      </c>
      <c r="F3" s="66" t="s">
        <v>32</v>
      </c>
      <c r="G3" s="66" t="s">
        <v>41</v>
      </c>
      <c r="H3" s="71" t="s">
        <v>71</v>
      </c>
      <c r="I3" s="72" t="s">
        <v>1</v>
      </c>
      <c r="J3" s="74" t="s">
        <v>2</v>
      </c>
    </row>
    <row r="4" spans="2:10">
      <c r="B4" s="48" t="s">
        <v>72</v>
      </c>
      <c r="C4" s="56" t="e">
        <f>M47</f>
        <v>#REF!</v>
      </c>
      <c r="D4" s="59">
        <f>D66</f>
        <v>24</v>
      </c>
      <c r="E4" s="56" t="e">
        <f>M82</f>
        <v>#REF!</v>
      </c>
      <c r="F4" s="59">
        <f>D104</f>
        <v>28</v>
      </c>
      <c r="G4" s="56" t="e">
        <f>M104</f>
        <v>#REF!</v>
      </c>
      <c r="H4" s="56" t="e">
        <f>(C4+E4+G4)*0.12</f>
        <v>#REF!</v>
      </c>
      <c r="I4" s="56" t="e">
        <f>M130</f>
        <v>#REF!</v>
      </c>
      <c r="J4" s="56" t="e">
        <f>C4+E4+G4+H4+I4</f>
        <v>#REF!</v>
      </c>
    </row>
    <row r="5" spans="2:10">
      <c r="B5" s="48" t="s">
        <v>73</v>
      </c>
      <c r="C5" s="56" t="e">
        <f>R47</f>
        <v>#REF!</v>
      </c>
      <c r="D5" s="59">
        <f>I66</f>
        <v>17</v>
      </c>
      <c r="E5" s="56" t="e">
        <f>R82</f>
        <v>#REF!</v>
      </c>
      <c r="F5" s="59">
        <f>I104</f>
        <v>18</v>
      </c>
      <c r="G5" s="56" t="e">
        <f>R104</f>
        <v>#REF!</v>
      </c>
      <c r="H5" s="56" t="e">
        <f t="shared" ref="H5:H11" si="0">(C5+E5+G5)*0.12</f>
        <v>#REF!</v>
      </c>
      <c r="I5" s="56" t="e">
        <f>R130</f>
        <v>#REF!</v>
      </c>
      <c r="J5" s="56" t="e">
        <f t="shared" ref="J5:J12" si="1">C5+E5+G5+H5+I5</f>
        <v>#REF!</v>
      </c>
    </row>
    <row r="6" spans="2:10">
      <c r="B6" s="48" t="s">
        <v>74</v>
      </c>
      <c r="C6" s="56" t="e">
        <f>N47</f>
        <v>#REF!</v>
      </c>
      <c r="D6" s="59">
        <f>E66</f>
        <v>14</v>
      </c>
      <c r="E6" s="56" t="e">
        <f>N82</f>
        <v>#REF!</v>
      </c>
      <c r="F6" s="59">
        <f>E104</f>
        <v>22</v>
      </c>
      <c r="G6" s="56" t="e">
        <f>N104</f>
        <v>#REF!</v>
      </c>
      <c r="H6" s="56" t="e">
        <f t="shared" si="0"/>
        <v>#REF!</v>
      </c>
      <c r="I6" s="56" t="e">
        <f>N130</f>
        <v>#REF!</v>
      </c>
      <c r="J6" s="56" t="e">
        <f t="shared" si="1"/>
        <v>#REF!</v>
      </c>
    </row>
    <row r="7" spans="2:10">
      <c r="B7" s="48" t="s">
        <v>75</v>
      </c>
      <c r="C7" s="56" t="e">
        <f>O47</f>
        <v>#REF!</v>
      </c>
      <c r="D7" s="59">
        <f>F66</f>
        <v>23</v>
      </c>
      <c r="E7" s="56" t="e">
        <f>O82</f>
        <v>#REF!</v>
      </c>
      <c r="F7" s="59">
        <f>F104</f>
        <v>24</v>
      </c>
      <c r="G7" s="56" t="e">
        <f>O104</f>
        <v>#REF!</v>
      </c>
      <c r="H7" s="56" t="e">
        <f t="shared" si="0"/>
        <v>#REF!</v>
      </c>
      <c r="I7" s="56" t="e">
        <f>O130</f>
        <v>#REF!</v>
      </c>
      <c r="J7" s="56" t="e">
        <f t="shared" si="1"/>
        <v>#REF!</v>
      </c>
    </row>
    <row r="8" spans="2:10">
      <c r="B8" s="48" t="s">
        <v>76</v>
      </c>
      <c r="C8" s="56" t="e">
        <f>P47</f>
        <v>#REF!</v>
      </c>
      <c r="D8" s="59">
        <f>G66</f>
        <v>13</v>
      </c>
      <c r="E8" s="56" t="e">
        <f>P82</f>
        <v>#REF!</v>
      </c>
      <c r="F8" s="59">
        <f>G104</f>
        <v>11</v>
      </c>
      <c r="G8" s="56" t="e">
        <f>P104</f>
        <v>#REF!</v>
      </c>
      <c r="H8" s="56" t="e">
        <f t="shared" si="0"/>
        <v>#REF!</v>
      </c>
      <c r="I8" s="56" t="e">
        <f>P130</f>
        <v>#REF!</v>
      </c>
      <c r="J8" s="56" t="e">
        <f t="shared" si="1"/>
        <v>#REF!</v>
      </c>
    </row>
    <row r="9" spans="2:10">
      <c r="B9" s="48" t="s">
        <v>77</v>
      </c>
      <c r="C9" s="56" t="e">
        <f>Q47</f>
        <v>#REF!</v>
      </c>
      <c r="D9" s="59">
        <f>H66</f>
        <v>25</v>
      </c>
      <c r="E9" s="56" t="e">
        <f>Q82</f>
        <v>#REF!</v>
      </c>
      <c r="F9" s="59">
        <f>H104</f>
        <v>22</v>
      </c>
      <c r="G9" s="56" t="e">
        <f>Q104</f>
        <v>#REF!</v>
      </c>
      <c r="H9" s="56" t="e">
        <f t="shared" si="0"/>
        <v>#REF!</v>
      </c>
      <c r="I9" s="56" t="e">
        <f>Q130</f>
        <v>#REF!</v>
      </c>
      <c r="J9" s="56" t="e">
        <f t="shared" si="1"/>
        <v>#REF!</v>
      </c>
    </row>
    <row r="10" spans="2:10">
      <c r="B10" s="48" t="s">
        <v>78</v>
      </c>
      <c r="C10" s="56" t="e">
        <f>S47</f>
        <v>#REF!</v>
      </c>
      <c r="D10" s="59">
        <f>J66</f>
        <v>19</v>
      </c>
      <c r="E10" s="56" t="e">
        <f>S82</f>
        <v>#REF!</v>
      </c>
      <c r="F10" s="59">
        <f>J104</f>
        <v>31</v>
      </c>
      <c r="G10" s="56" t="e">
        <f>S104</f>
        <v>#REF!</v>
      </c>
      <c r="H10" s="56" t="e">
        <f t="shared" si="0"/>
        <v>#REF!</v>
      </c>
      <c r="I10" s="56" t="e">
        <f>S130</f>
        <v>#REF!</v>
      </c>
      <c r="J10" s="56" t="e">
        <f t="shared" si="1"/>
        <v>#REF!</v>
      </c>
    </row>
    <row r="11" spans="2:10">
      <c r="B11" s="49" t="s">
        <v>79</v>
      </c>
      <c r="C11" s="57" t="e">
        <f>L47</f>
        <v>#REF!</v>
      </c>
      <c r="D11" s="59">
        <f>C66</f>
        <v>16</v>
      </c>
      <c r="E11" s="56" t="e">
        <f>L82</f>
        <v>#REF!</v>
      </c>
      <c r="F11" s="59">
        <f>C104</f>
        <v>15</v>
      </c>
      <c r="G11" s="56" t="e">
        <f>L104</f>
        <v>#REF!</v>
      </c>
      <c r="H11" s="56" t="e">
        <f t="shared" si="0"/>
        <v>#REF!</v>
      </c>
      <c r="I11" s="56" t="e">
        <f>L130</f>
        <v>#REF!</v>
      </c>
      <c r="J11" s="56" t="e">
        <f t="shared" si="1"/>
        <v>#REF!</v>
      </c>
    </row>
    <row r="12" spans="2:10">
      <c r="B12" s="60" t="s">
        <v>63</v>
      </c>
      <c r="C12" s="63" t="e">
        <f t="shared" ref="C12:I12" si="2">SUM(C4:C11)</f>
        <v>#REF!</v>
      </c>
      <c r="D12" s="60">
        <f t="shared" si="2"/>
        <v>151</v>
      </c>
      <c r="E12" s="63" t="e">
        <f t="shared" si="2"/>
        <v>#REF!</v>
      </c>
      <c r="F12" s="60">
        <f t="shared" si="2"/>
        <v>171</v>
      </c>
      <c r="G12" s="63" t="e">
        <f t="shared" si="2"/>
        <v>#REF!</v>
      </c>
      <c r="H12" s="63" t="e">
        <f t="shared" si="2"/>
        <v>#REF!</v>
      </c>
      <c r="I12" s="63" t="e">
        <f t="shared" si="2"/>
        <v>#REF!</v>
      </c>
      <c r="J12" s="63" t="e">
        <f t="shared" si="1"/>
        <v>#REF!</v>
      </c>
    </row>
    <row r="14" spans="2:10">
      <c r="J14" s="55" t="e">
        <f>#REF!-'Ref split (€)'!J12</f>
        <v>#REF!</v>
      </c>
    </row>
    <row r="29" spans="2:20">
      <c r="B29" s="83" t="s">
        <v>80</v>
      </c>
    </row>
    <row r="31" spans="2:20" ht="95.5">
      <c r="C31" s="80" t="s">
        <v>19</v>
      </c>
      <c r="D31" s="80" t="s">
        <v>20</v>
      </c>
      <c r="E31" s="80" t="s">
        <v>22</v>
      </c>
      <c r="F31" s="80" t="s">
        <v>23</v>
      </c>
      <c r="G31" s="80" t="s">
        <v>24</v>
      </c>
      <c r="H31" s="80" t="s">
        <v>25</v>
      </c>
      <c r="I31" s="80" t="s">
        <v>26</v>
      </c>
      <c r="J31" s="80" t="s">
        <v>27</v>
      </c>
      <c r="L31" s="80" t="s">
        <v>19</v>
      </c>
      <c r="M31" s="80" t="s">
        <v>20</v>
      </c>
      <c r="N31" s="80" t="s">
        <v>22</v>
      </c>
      <c r="O31" s="80" t="s">
        <v>23</v>
      </c>
      <c r="P31" s="80" t="s">
        <v>24</v>
      </c>
      <c r="Q31" s="80" t="s">
        <v>25</v>
      </c>
      <c r="R31" s="80" t="s">
        <v>26</v>
      </c>
      <c r="S31" s="80" t="s">
        <v>27</v>
      </c>
    </row>
    <row r="32" spans="2:20">
      <c r="B32" s="20" t="s">
        <v>47</v>
      </c>
      <c r="C32" s="42">
        <v>0.03</v>
      </c>
      <c r="D32" s="42">
        <v>0.22</v>
      </c>
      <c r="E32" s="42">
        <v>0.3</v>
      </c>
      <c r="F32" s="42">
        <v>0.24</v>
      </c>
      <c r="G32" s="42">
        <v>0</v>
      </c>
      <c r="H32" s="42">
        <v>0</v>
      </c>
      <c r="I32" s="42">
        <v>0</v>
      </c>
      <c r="J32" s="42">
        <v>0.21</v>
      </c>
      <c r="K32" s="45" t="e">
        <f>#REF!</f>
        <v>#REF!</v>
      </c>
      <c r="L32" s="47" t="e">
        <f>C32*$K32</f>
        <v>#REF!</v>
      </c>
      <c r="M32" s="47" t="e">
        <f t="shared" ref="M32:S32" si="3">D32*$K32</f>
        <v>#REF!</v>
      </c>
      <c r="N32" s="47" t="e">
        <f t="shared" si="3"/>
        <v>#REF!</v>
      </c>
      <c r="O32" s="47" t="e">
        <f t="shared" si="3"/>
        <v>#REF!</v>
      </c>
      <c r="P32" s="47" t="e">
        <f t="shared" si="3"/>
        <v>#REF!</v>
      </c>
      <c r="Q32" s="47" t="e">
        <f t="shared" si="3"/>
        <v>#REF!</v>
      </c>
      <c r="R32" s="47" t="e">
        <f t="shared" si="3"/>
        <v>#REF!</v>
      </c>
      <c r="S32" s="47" t="e">
        <f t="shared" si="3"/>
        <v>#REF!</v>
      </c>
      <c r="T32" s="46" t="e">
        <f>SUM(L32:S32)</f>
        <v>#REF!</v>
      </c>
    </row>
    <row r="33" spans="2:20">
      <c r="B33" s="20" t="s">
        <v>48</v>
      </c>
      <c r="C33" s="42">
        <v>0</v>
      </c>
      <c r="D33" s="42">
        <v>0.14000000000000001</v>
      </c>
      <c r="E33" s="42">
        <v>0.19</v>
      </c>
      <c r="F33" s="42">
        <v>0.32</v>
      </c>
      <c r="G33" s="42">
        <v>7.0000000000000007E-2</v>
      </c>
      <c r="H33" s="42">
        <v>0.1</v>
      </c>
      <c r="I33" s="42">
        <v>0</v>
      </c>
      <c r="J33" s="42">
        <v>0.18</v>
      </c>
      <c r="K33" s="45" t="e">
        <f>#REF!</f>
        <v>#REF!</v>
      </c>
      <c r="L33" s="47" t="e">
        <f t="shared" ref="L33:L46" si="4">C33*$K33</f>
        <v>#REF!</v>
      </c>
      <c r="M33" s="47" t="e">
        <f t="shared" ref="M33:M46" si="5">D33*$K33</f>
        <v>#REF!</v>
      </c>
      <c r="N33" s="47" t="e">
        <f t="shared" ref="N33:N46" si="6">E33*$K33</f>
        <v>#REF!</v>
      </c>
      <c r="O33" s="47" t="e">
        <f t="shared" ref="O33:O46" si="7">F33*$K33</f>
        <v>#REF!</v>
      </c>
      <c r="P33" s="47" t="e">
        <f t="shared" ref="P33:P46" si="8">G33*$K33</f>
        <v>#REF!</v>
      </c>
      <c r="Q33" s="47" t="e">
        <f t="shared" ref="Q33:Q46" si="9">H33*$K33</f>
        <v>#REF!</v>
      </c>
      <c r="R33" s="47" t="e">
        <f t="shared" ref="R33:R46" si="10">I33*$K33</f>
        <v>#REF!</v>
      </c>
      <c r="S33" s="47" t="e">
        <f t="shared" ref="S33:S46" si="11">J33*$K33</f>
        <v>#REF!</v>
      </c>
      <c r="T33" s="46" t="e">
        <f t="shared" ref="T33:T46" si="12">SUM(L33:S33)</f>
        <v>#REF!</v>
      </c>
    </row>
    <row r="34" spans="2:20">
      <c r="B34" s="20" t="s">
        <v>49</v>
      </c>
      <c r="C34" s="43">
        <v>0</v>
      </c>
      <c r="D34" s="44">
        <v>0.15</v>
      </c>
      <c r="E34" s="44">
        <v>0.09</v>
      </c>
      <c r="F34" s="44">
        <v>0.09</v>
      </c>
      <c r="G34" s="44">
        <v>0.32</v>
      </c>
      <c r="H34" s="44">
        <v>0</v>
      </c>
      <c r="I34" s="44">
        <v>0.13</v>
      </c>
      <c r="J34" s="44">
        <v>0.22</v>
      </c>
      <c r="K34" s="45" t="e">
        <f>#REF!</f>
        <v>#REF!</v>
      </c>
      <c r="L34" s="47" t="e">
        <f t="shared" si="4"/>
        <v>#REF!</v>
      </c>
      <c r="M34" s="47" t="e">
        <f t="shared" si="5"/>
        <v>#REF!</v>
      </c>
      <c r="N34" s="47" t="e">
        <f t="shared" si="6"/>
        <v>#REF!</v>
      </c>
      <c r="O34" s="47" t="e">
        <f t="shared" si="7"/>
        <v>#REF!</v>
      </c>
      <c r="P34" s="47" t="e">
        <f t="shared" si="8"/>
        <v>#REF!</v>
      </c>
      <c r="Q34" s="47" t="e">
        <f t="shared" si="9"/>
        <v>#REF!</v>
      </c>
      <c r="R34" s="47" t="e">
        <f t="shared" si="10"/>
        <v>#REF!</v>
      </c>
      <c r="S34" s="47" t="e">
        <f t="shared" si="11"/>
        <v>#REF!</v>
      </c>
      <c r="T34" s="46" t="e">
        <f t="shared" si="12"/>
        <v>#REF!</v>
      </c>
    </row>
    <row r="35" spans="2:20">
      <c r="B35" s="20" t="s">
        <v>50</v>
      </c>
      <c r="C35" s="42">
        <v>0</v>
      </c>
      <c r="D35" s="42">
        <v>0.33</v>
      </c>
      <c r="E35" s="42">
        <v>0</v>
      </c>
      <c r="F35" s="42">
        <v>0.22</v>
      </c>
      <c r="G35" s="42">
        <v>0.04</v>
      </c>
      <c r="H35" s="42">
        <v>0.24</v>
      </c>
      <c r="I35" s="42">
        <v>0</v>
      </c>
      <c r="J35" s="42">
        <v>0.17</v>
      </c>
      <c r="K35" s="45" t="e">
        <f>#REF!</f>
        <v>#REF!</v>
      </c>
      <c r="L35" s="47" t="e">
        <f t="shared" si="4"/>
        <v>#REF!</v>
      </c>
      <c r="M35" s="47" t="e">
        <f t="shared" si="5"/>
        <v>#REF!</v>
      </c>
      <c r="N35" s="47" t="e">
        <f t="shared" si="6"/>
        <v>#REF!</v>
      </c>
      <c r="O35" s="47" t="e">
        <f t="shared" si="7"/>
        <v>#REF!</v>
      </c>
      <c r="P35" s="47" t="e">
        <f t="shared" si="8"/>
        <v>#REF!</v>
      </c>
      <c r="Q35" s="47" t="e">
        <f t="shared" si="9"/>
        <v>#REF!</v>
      </c>
      <c r="R35" s="47" t="e">
        <f t="shared" si="10"/>
        <v>#REF!</v>
      </c>
      <c r="S35" s="47" t="e">
        <f t="shared" si="11"/>
        <v>#REF!</v>
      </c>
      <c r="T35" s="46" t="e">
        <f t="shared" si="12"/>
        <v>#REF!</v>
      </c>
    </row>
    <row r="36" spans="2:20">
      <c r="B36" s="20" t="s">
        <v>51</v>
      </c>
      <c r="C36" s="42">
        <v>0.19</v>
      </c>
      <c r="D36" s="42">
        <v>0.17</v>
      </c>
      <c r="E36" s="42">
        <v>0</v>
      </c>
      <c r="F36" s="42">
        <v>0.06</v>
      </c>
      <c r="G36" s="42">
        <v>0.25</v>
      </c>
      <c r="H36" s="42">
        <v>0.14000000000000001</v>
      </c>
      <c r="I36" s="42">
        <v>0.19</v>
      </c>
      <c r="J36" s="42">
        <v>0</v>
      </c>
      <c r="K36" s="45" t="e">
        <f>#REF!</f>
        <v>#REF!</v>
      </c>
      <c r="L36" s="47" t="e">
        <f t="shared" si="4"/>
        <v>#REF!</v>
      </c>
      <c r="M36" s="47" t="e">
        <f t="shared" si="5"/>
        <v>#REF!</v>
      </c>
      <c r="N36" s="47" t="e">
        <f t="shared" si="6"/>
        <v>#REF!</v>
      </c>
      <c r="O36" s="47" t="e">
        <f t="shared" si="7"/>
        <v>#REF!</v>
      </c>
      <c r="P36" s="47" t="e">
        <f t="shared" si="8"/>
        <v>#REF!</v>
      </c>
      <c r="Q36" s="47" t="e">
        <f t="shared" si="9"/>
        <v>#REF!</v>
      </c>
      <c r="R36" s="47" t="e">
        <f t="shared" si="10"/>
        <v>#REF!</v>
      </c>
      <c r="S36" s="47" t="e">
        <f t="shared" si="11"/>
        <v>#REF!</v>
      </c>
      <c r="T36" s="46" t="e">
        <f t="shared" si="12"/>
        <v>#REF!</v>
      </c>
    </row>
    <row r="37" spans="2:20">
      <c r="B37" s="20" t="s">
        <v>52</v>
      </c>
      <c r="C37" s="42">
        <v>0</v>
      </c>
      <c r="D37" s="42">
        <v>0.09</v>
      </c>
      <c r="E37" s="42">
        <v>0</v>
      </c>
      <c r="F37" s="42">
        <v>0.27</v>
      </c>
      <c r="G37" s="42">
        <v>0</v>
      </c>
      <c r="H37" s="42">
        <v>0.27</v>
      </c>
      <c r="I37" s="42">
        <v>0.12</v>
      </c>
      <c r="J37" s="42">
        <v>0.25</v>
      </c>
      <c r="K37" s="45" t="e">
        <f>#REF!</f>
        <v>#REF!</v>
      </c>
      <c r="L37" s="47" t="e">
        <f t="shared" si="4"/>
        <v>#REF!</v>
      </c>
      <c r="M37" s="47" t="e">
        <f t="shared" si="5"/>
        <v>#REF!</v>
      </c>
      <c r="N37" s="47" t="e">
        <f t="shared" si="6"/>
        <v>#REF!</v>
      </c>
      <c r="O37" s="47" t="e">
        <f t="shared" si="7"/>
        <v>#REF!</v>
      </c>
      <c r="P37" s="47" t="e">
        <f t="shared" si="8"/>
        <v>#REF!</v>
      </c>
      <c r="Q37" s="47" t="e">
        <f t="shared" si="9"/>
        <v>#REF!</v>
      </c>
      <c r="R37" s="47" t="e">
        <f t="shared" si="10"/>
        <v>#REF!</v>
      </c>
      <c r="S37" s="47" t="e">
        <f t="shared" si="11"/>
        <v>#REF!</v>
      </c>
      <c r="T37" s="46" t="e">
        <f t="shared" si="12"/>
        <v>#REF!</v>
      </c>
    </row>
    <row r="38" spans="2:20">
      <c r="B38" s="20" t="s">
        <v>53</v>
      </c>
      <c r="C38" s="42">
        <v>0.05</v>
      </c>
      <c r="D38" s="42">
        <v>0</v>
      </c>
      <c r="E38" s="42">
        <v>0.15</v>
      </c>
      <c r="F38" s="42">
        <v>0.15</v>
      </c>
      <c r="G38" s="42">
        <v>0.15</v>
      </c>
      <c r="H38" s="42">
        <v>0.3</v>
      </c>
      <c r="I38" s="42">
        <v>0</v>
      </c>
      <c r="J38" s="42">
        <v>0.2</v>
      </c>
      <c r="K38" s="45" t="e">
        <f>#REF!</f>
        <v>#REF!</v>
      </c>
      <c r="L38" s="47" t="e">
        <f t="shared" si="4"/>
        <v>#REF!</v>
      </c>
      <c r="M38" s="47" t="e">
        <f t="shared" si="5"/>
        <v>#REF!</v>
      </c>
      <c r="N38" s="47" t="e">
        <f t="shared" si="6"/>
        <v>#REF!</v>
      </c>
      <c r="O38" s="47" t="e">
        <f t="shared" si="7"/>
        <v>#REF!</v>
      </c>
      <c r="P38" s="47" t="e">
        <f t="shared" si="8"/>
        <v>#REF!</v>
      </c>
      <c r="Q38" s="47" t="e">
        <f t="shared" si="9"/>
        <v>#REF!</v>
      </c>
      <c r="R38" s="47" t="e">
        <f t="shared" si="10"/>
        <v>#REF!</v>
      </c>
      <c r="S38" s="47" t="e">
        <f t="shared" si="11"/>
        <v>#REF!</v>
      </c>
      <c r="T38" s="46" t="e">
        <f t="shared" si="12"/>
        <v>#REF!</v>
      </c>
    </row>
    <row r="39" spans="2:20">
      <c r="B39" s="20" t="s">
        <v>54</v>
      </c>
      <c r="C39" s="42">
        <v>0</v>
      </c>
      <c r="D39" s="42">
        <v>0.22</v>
      </c>
      <c r="E39" s="42">
        <v>0.22</v>
      </c>
      <c r="F39" s="42">
        <v>0.1</v>
      </c>
      <c r="G39" s="42">
        <v>0</v>
      </c>
      <c r="H39" s="42">
        <v>0.06</v>
      </c>
      <c r="I39" s="42">
        <v>0.4</v>
      </c>
      <c r="J39" s="42">
        <v>0</v>
      </c>
      <c r="K39" s="45" t="e">
        <f>#REF!</f>
        <v>#REF!</v>
      </c>
      <c r="L39" s="47" t="e">
        <f t="shared" si="4"/>
        <v>#REF!</v>
      </c>
      <c r="M39" s="47" t="e">
        <f t="shared" si="5"/>
        <v>#REF!</v>
      </c>
      <c r="N39" s="47" t="e">
        <f t="shared" si="6"/>
        <v>#REF!</v>
      </c>
      <c r="O39" s="47" t="e">
        <f t="shared" si="7"/>
        <v>#REF!</v>
      </c>
      <c r="P39" s="47" t="e">
        <f t="shared" si="8"/>
        <v>#REF!</v>
      </c>
      <c r="Q39" s="47" t="e">
        <f t="shared" si="9"/>
        <v>#REF!</v>
      </c>
      <c r="R39" s="47" t="e">
        <f t="shared" si="10"/>
        <v>#REF!</v>
      </c>
      <c r="S39" s="47" t="e">
        <f t="shared" si="11"/>
        <v>#REF!</v>
      </c>
      <c r="T39" s="46" t="e">
        <f t="shared" si="12"/>
        <v>#REF!</v>
      </c>
    </row>
    <row r="40" spans="2:20">
      <c r="B40" s="20" t="s">
        <v>55</v>
      </c>
      <c r="C40" s="42">
        <v>0.26</v>
      </c>
      <c r="D40" s="42">
        <v>0.08</v>
      </c>
      <c r="E40" s="42">
        <v>0.12</v>
      </c>
      <c r="F40" s="42">
        <v>0</v>
      </c>
      <c r="G40" s="42">
        <v>0</v>
      </c>
      <c r="H40" s="42">
        <v>0</v>
      </c>
      <c r="I40" s="42">
        <v>0.04</v>
      </c>
      <c r="J40" s="42">
        <v>0.5</v>
      </c>
      <c r="K40" s="45" t="e">
        <f>#REF!</f>
        <v>#REF!</v>
      </c>
      <c r="L40" s="47" t="e">
        <f t="shared" si="4"/>
        <v>#REF!</v>
      </c>
      <c r="M40" s="47" t="e">
        <f t="shared" si="5"/>
        <v>#REF!</v>
      </c>
      <c r="N40" s="47" t="e">
        <f t="shared" si="6"/>
        <v>#REF!</v>
      </c>
      <c r="O40" s="47" t="e">
        <f t="shared" si="7"/>
        <v>#REF!</v>
      </c>
      <c r="P40" s="47" t="e">
        <f t="shared" si="8"/>
        <v>#REF!</v>
      </c>
      <c r="Q40" s="47" t="e">
        <f t="shared" si="9"/>
        <v>#REF!</v>
      </c>
      <c r="R40" s="47" t="e">
        <f t="shared" si="10"/>
        <v>#REF!</v>
      </c>
      <c r="S40" s="47" t="e">
        <f t="shared" si="11"/>
        <v>#REF!</v>
      </c>
      <c r="T40" s="46" t="e">
        <f t="shared" si="12"/>
        <v>#REF!</v>
      </c>
    </row>
    <row r="41" spans="2:20">
      <c r="B41" s="20" t="s">
        <v>56</v>
      </c>
      <c r="C41" s="42">
        <v>0.45</v>
      </c>
      <c r="D41" s="42">
        <v>0.15</v>
      </c>
      <c r="E41" s="42">
        <v>0.1</v>
      </c>
      <c r="F41" s="42">
        <v>0</v>
      </c>
      <c r="G41" s="42">
        <v>0.15</v>
      </c>
      <c r="H41" s="42">
        <v>0.1</v>
      </c>
      <c r="I41" s="42">
        <v>0</v>
      </c>
      <c r="J41" s="42">
        <v>0.05</v>
      </c>
      <c r="K41" s="45" t="e">
        <f>#REF!</f>
        <v>#REF!</v>
      </c>
      <c r="L41" s="47" t="e">
        <f t="shared" si="4"/>
        <v>#REF!</v>
      </c>
      <c r="M41" s="47" t="e">
        <f t="shared" si="5"/>
        <v>#REF!</v>
      </c>
      <c r="N41" s="47" t="e">
        <f t="shared" si="6"/>
        <v>#REF!</v>
      </c>
      <c r="O41" s="47" t="e">
        <f t="shared" si="7"/>
        <v>#REF!</v>
      </c>
      <c r="P41" s="47" t="e">
        <f t="shared" si="8"/>
        <v>#REF!</v>
      </c>
      <c r="Q41" s="47" t="e">
        <f t="shared" si="9"/>
        <v>#REF!</v>
      </c>
      <c r="R41" s="47" t="e">
        <f t="shared" si="10"/>
        <v>#REF!</v>
      </c>
      <c r="S41" s="47" t="e">
        <f t="shared" si="11"/>
        <v>#REF!</v>
      </c>
      <c r="T41" s="46" t="e">
        <f t="shared" si="12"/>
        <v>#REF!</v>
      </c>
    </row>
    <row r="42" spans="2:20">
      <c r="B42" s="20" t="s">
        <v>57</v>
      </c>
      <c r="C42" s="42">
        <v>0.37</v>
      </c>
      <c r="D42" s="42">
        <v>0</v>
      </c>
      <c r="E42" s="42">
        <v>0</v>
      </c>
      <c r="F42" s="42">
        <v>0.16</v>
      </c>
      <c r="G42" s="42">
        <v>0.05</v>
      </c>
      <c r="H42" s="42">
        <v>0.21</v>
      </c>
      <c r="I42" s="42">
        <v>0.21</v>
      </c>
      <c r="J42" s="42">
        <v>0</v>
      </c>
      <c r="K42" s="45" t="e">
        <f>#REF!</f>
        <v>#REF!</v>
      </c>
      <c r="L42" s="47" t="e">
        <f t="shared" si="4"/>
        <v>#REF!</v>
      </c>
      <c r="M42" s="47" t="e">
        <f t="shared" si="5"/>
        <v>#REF!</v>
      </c>
      <c r="N42" s="47" t="e">
        <f t="shared" si="6"/>
        <v>#REF!</v>
      </c>
      <c r="O42" s="47" t="e">
        <f t="shared" si="7"/>
        <v>#REF!</v>
      </c>
      <c r="P42" s="47" t="e">
        <f t="shared" si="8"/>
        <v>#REF!</v>
      </c>
      <c r="Q42" s="47" t="e">
        <f t="shared" si="9"/>
        <v>#REF!</v>
      </c>
      <c r="R42" s="47" t="e">
        <f t="shared" si="10"/>
        <v>#REF!</v>
      </c>
      <c r="S42" s="47" t="e">
        <f t="shared" si="11"/>
        <v>#REF!</v>
      </c>
      <c r="T42" s="46" t="e">
        <f t="shared" si="12"/>
        <v>#REF!</v>
      </c>
    </row>
    <row r="43" spans="2:20">
      <c r="B43" s="20" t="s">
        <v>14</v>
      </c>
      <c r="C43" s="42">
        <v>0.14000000000000001</v>
      </c>
      <c r="D43" s="42">
        <v>0.21</v>
      </c>
      <c r="E43" s="42">
        <v>0</v>
      </c>
      <c r="F43" s="42">
        <v>0.22</v>
      </c>
      <c r="G43" s="42">
        <v>0</v>
      </c>
      <c r="H43" s="42">
        <v>0.15</v>
      </c>
      <c r="I43" s="42">
        <v>0.14000000000000001</v>
      </c>
      <c r="J43" s="42">
        <v>0.14000000000000001</v>
      </c>
      <c r="K43" s="45" t="e">
        <f>#REF!</f>
        <v>#REF!</v>
      </c>
      <c r="L43" s="47" t="e">
        <f t="shared" si="4"/>
        <v>#REF!</v>
      </c>
      <c r="M43" s="47" t="e">
        <f t="shared" si="5"/>
        <v>#REF!</v>
      </c>
      <c r="N43" s="47" t="e">
        <f t="shared" si="6"/>
        <v>#REF!</v>
      </c>
      <c r="O43" s="47" t="e">
        <f t="shared" si="7"/>
        <v>#REF!</v>
      </c>
      <c r="P43" s="47" t="e">
        <f t="shared" si="8"/>
        <v>#REF!</v>
      </c>
      <c r="Q43" s="47" t="e">
        <f t="shared" si="9"/>
        <v>#REF!</v>
      </c>
      <c r="R43" s="47" t="e">
        <f t="shared" si="10"/>
        <v>#REF!</v>
      </c>
      <c r="S43" s="47" t="e">
        <f t="shared" si="11"/>
        <v>#REF!</v>
      </c>
      <c r="T43" s="46" t="e">
        <f t="shared" si="12"/>
        <v>#REF!</v>
      </c>
    </row>
    <row r="44" spans="2:20">
      <c r="B44" s="20" t="s">
        <v>15</v>
      </c>
      <c r="C44" s="42">
        <v>0</v>
      </c>
      <c r="D44" s="42">
        <v>0.36</v>
      </c>
      <c r="E44" s="42">
        <v>0.16</v>
      </c>
      <c r="F44" s="42">
        <v>0.12</v>
      </c>
      <c r="G44" s="42">
        <v>0.12</v>
      </c>
      <c r="H44" s="42">
        <v>0</v>
      </c>
      <c r="I44" s="42">
        <v>0.12</v>
      </c>
      <c r="J44" s="42">
        <v>0.12</v>
      </c>
      <c r="K44" s="45" t="e">
        <f>#REF!</f>
        <v>#REF!</v>
      </c>
      <c r="L44" s="47" t="e">
        <f t="shared" si="4"/>
        <v>#REF!</v>
      </c>
      <c r="M44" s="47" t="e">
        <f t="shared" si="5"/>
        <v>#REF!</v>
      </c>
      <c r="N44" s="47" t="e">
        <f t="shared" si="6"/>
        <v>#REF!</v>
      </c>
      <c r="O44" s="47" t="e">
        <f t="shared" si="7"/>
        <v>#REF!</v>
      </c>
      <c r="P44" s="47" t="e">
        <f t="shared" si="8"/>
        <v>#REF!</v>
      </c>
      <c r="Q44" s="47" t="e">
        <f t="shared" si="9"/>
        <v>#REF!</v>
      </c>
      <c r="R44" s="47" t="e">
        <f t="shared" si="10"/>
        <v>#REF!</v>
      </c>
      <c r="S44" s="47" t="e">
        <f t="shared" si="11"/>
        <v>#REF!</v>
      </c>
      <c r="T44" s="46" t="e">
        <f t="shared" si="12"/>
        <v>#REF!</v>
      </c>
    </row>
    <row r="45" spans="2:20">
      <c r="B45" s="20" t="s">
        <v>58</v>
      </c>
      <c r="C45" s="42">
        <v>0</v>
      </c>
      <c r="D45" s="42">
        <v>0.6</v>
      </c>
      <c r="E45" s="42">
        <v>0</v>
      </c>
      <c r="F45" s="42">
        <v>0</v>
      </c>
      <c r="G45" s="42">
        <v>0.05</v>
      </c>
      <c r="H45" s="42">
        <v>0</v>
      </c>
      <c r="I45" s="42">
        <v>0.35</v>
      </c>
      <c r="J45" s="42">
        <v>0</v>
      </c>
      <c r="K45" s="45" t="e">
        <f>#REF!</f>
        <v>#REF!</v>
      </c>
      <c r="L45" s="47" t="e">
        <f t="shared" si="4"/>
        <v>#REF!</v>
      </c>
      <c r="M45" s="47" t="e">
        <f t="shared" si="5"/>
        <v>#REF!</v>
      </c>
      <c r="N45" s="47" t="e">
        <f t="shared" si="6"/>
        <v>#REF!</v>
      </c>
      <c r="O45" s="47" t="e">
        <f t="shared" si="7"/>
        <v>#REF!</v>
      </c>
      <c r="P45" s="47" t="e">
        <f t="shared" si="8"/>
        <v>#REF!</v>
      </c>
      <c r="Q45" s="47" t="e">
        <f t="shared" si="9"/>
        <v>#REF!</v>
      </c>
      <c r="R45" s="47" t="e">
        <f t="shared" si="10"/>
        <v>#REF!</v>
      </c>
      <c r="S45" s="47" t="e">
        <f t="shared" si="11"/>
        <v>#REF!</v>
      </c>
      <c r="T45" s="46" t="e">
        <f t="shared" si="12"/>
        <v>#REF!</v>
      </c>
    </row>
    <row r="46" spans="2:20">
      <c r="B46" s="20" t="s">
        <v>59</v>
      </c>
      <c r="C46" s="42">
        <v>0.1</v>
      </c>
      <c r="D46" s="42">
        <v>0.13</v>
      </c>
      <c r="E46" s="42">
        <v>0.15</v>
      </c>
      <c r="F46" s="42">
        <v>0.17</v>
      </c>
      <c r="G46" s="42">
        <v>0.15</v>
      </c>
      <c r="H46" s="42">
        <v>0.12</v>
      </c>
      <c r="I46" s="42">
        <v>0.1</v>
      </c>
      <c r="J46" s="42">
        <v>0.08</v>
      </c>
      <c r="K46" s="45" t="e">
        <f>#REF!</f>
        <v>#REF!</v>
      </c>
      <c r="L46" s="47" t="e">
        <f t="shared" si="4"/>
        <v>#REF!</v>
      </c>
      <c r="M46" s="47" t="e">
        <f t="shared" si="5"/>
        <v>#REF!</v>
      </c>
      <c r="N46" s="47" t="e">
        <f t="shared" si="6"/>
        <v>#REF!</v>
      </c>
      <c r="O46" s="47" t="e">
        <f t="shared" si="7"/>
        <v>#REF!</v>
      </c>
      <c r="P46" s="47" t="e">
        <f t="shared" si="8"/>
        <v>#REF!</v>
      </c>
      <c r="Q46" s="47" t="e">
        <f t="shared" si="9"/>
        <v>#REF!</v>
      </c>
      <c r="R46" s="47" t="e">
        <f t="shared" si="10"/>
        <v>#REF!</v>
      </c>
      <c r="S46" s="47" t="e">
        <f t="shared" si="11"/>
        <v>#REF!</v>
      </c>
      <c r="T46" s="46" t="e">
        <f t="shared" si="12"/>
        <v>#REF!</v>
      </c>
    </row>
    <row r="47" spans="2:20">
      <c r="K47" s="46" t="e">
        <f>SUM(K32:K46)</f>
        <v>#REF!</v>
      </c>
      <c r="L47" s="46" t="e">
        <f t="shared" ref="L47:S47" si="13">SUM(L32:L46)</f>
        <v>#REF!</v>
      </c>
      <c r="M47" s="46" t="e">
        <f t="shared" si="13"/>
        <v>#REF!</v>
      </c>
      <c r="N47" s="46" t="e">
        <f t="shared" si="13"/>
        <v>#REF!</v>
      </c>
      <c r="O47" s="46" t="e">
        <f t="shared" si="13"/>
        <v>#REF!</v>
      </c>
      <c r="P47" s="46" t="e">
        <f t="shared" si="13"/>
        <v>#REF!</v>
      </c>
      <c r="Q47" s="46" t="e">
        <f t="shared" si="13"/>
        <v>#REF!</v>
      </c>
      <c r="R47" s="46" t="e">
        <f t="shared" si="13"/>
        <v>#REF!</v>
      </c>
      <c r="S47" s="46" t="e">
        <f t="shared" si="13"/>
        <v>#REF!</v>
      </c>
      <c r="T47" s="46" t="e">
        <f>SUM(T32:T46)</f>
        <v>#REF!</v>
      </c>
    </row>
    <row r="50" spans="2:11">
      <c r="B50" s="83" t="s">
        <v>28</v>
      </c>
    </row>
    <row r="51" spans="2:11">
      <c r="B51" s="20" t="s">
        <v>47</v>
      </c>
      <c r="C51" s="50">
        <v>0</v>
      </c>
      <c r="D51" s="50">
        <v>3</v>
      </c>
      <c r="E51" s="50">
        <v>3</v>
      </c>
      <c r="F51" s="50">
        <v>2</v>
      </c>
      <c r="G51" s="50">
        <v>0</v>
      </c>
      <c r="H51" s="50">
        <v>0</v>
      </c>
      <c r="I51" s="50">
        <v>0</v>
      </c>
      <c r="J51" s="50">
        <v>2</v>
      </c>
      <c r="K51" s="85">
        <f t="shared" ref="K51:K65" si="14">SUM(C51:J51)</f>
        <v>10</v>
      </c>
    </row>
    <row r="52" spans="2:11">
      <c r="B52" s="20" t="s">
        <v>48</v>
      </c>
      <c r="C52" s="50">
        <v>0</v>
      </c>
      <c r="D52" s="50">
        <v>2</v>
      </c>
      <c r="E52" s="50">
        <v>1</v>
      </c>
      <c r="F52" s="50">
        <v>4</v>
      </c>
      <c r="G52" s="50">
        <v>1</v>
      </c>
      <c r="H52" s="50">
        <v>2</v>
      </c>
      <c r="I52" s="50">
        <v>0</v>
      </c>
      <c r="J52" s="50">
        <v>0</v>
      </c>
      <c r="K52" s="85">
        <f t="shared" si="14"/>
        <v>10</v>
      </c>
    </row>
    <row r="53" spans="2:11">
      <c r="B53" s="20" t="s">
        <v>49</v>
      </c>
      <c r="C53" s="51">
        <v>0</v>
      </c>
      <c r="D53" s="52">
        <v>2</v>
      </c>
      <c r="E53" s="52">
        <v>0</v>
      </c>
      <c r="F53" s="52">
        <v>1</v>
      </c>
      <c r="G53" s="52">
        <v>2</v>
      </c>
      <c r="H53" s="52">
        <v>1</v>
      </c>
      <c r="I53" s="52">
        <v>0</v>
      </c>
      <c r="J53" s="52">
        <v>1</v>
      </c>
      <c r="K53" s="85">
        <f t="shared" si="14"/>
        <v>7</v>
      </c>
    </row>
    <row r="54" spans="2:11">
      <c r="B54" s="20" t="s">
        <v>50</v>
      </c>
      <c r="C54" s="50">
        <v>0</v>
      </c>
      <c r="D54" s="50">
        <v>2</v>
      </c>
      <c r="E54" s="50">
        <v>0</v>
      </c>
      <c r="F54" s="50">
        <v>1</v>
      </c>
      <c r="G54" s="50">
        <v>0</v>
      </c>
      <c r="H54" s="50">
        <v>2</v>
      </c>
      <c r="I54" s="50">
        <v>0</v>
      </c>
      <c r="J54" s="50">
        <v>1</v>
      </c>
      <c r="K54" s="85">
        <f t="shared" si="14"/>
        <v>6</v>
      </c>
    </row>
    <row r="55" spans="2:11">
      <c r="B55" s="20" t="s">
        <v>51</v>
      </c>
      <c r="C55" s="50">
        <v>1</v>
      </c>
      <c r="D55" s="50">
        <v>2</v>
      </c>
      <c r="E55" s="50">
        <v>0</v>
      </c>
      <c r="F55" s="50">
        <v>0</v>
      </c>
      <c r="G55" s="50">
        <v>1</v>
      </c>
      <c r="H55" s="50">
        <v>1</v>
      </c>
      <c r="I55" s="50">
        <v>1</v>
      </c>
      <c r="J55" s="50">
        <v>0</v>
      </c>
      <c r="K55" s="85">
        <f t="shared" si="14"/>
        <v>6</v>
      </c>
    </row>
    <row r="56" spans="2:11">
      <c r="B56" s="20" t="s">
        <v>52</v>
      </c>
      <c r="C56" s="50">
        <v>0</v>
      </c>
      <c r="D56" s="50">
        <v>0</v>
      </c>
      <c r="E56" s="50">
        <v>0</v>
      </c>
      <c r="F56" s="50">
        <v>3</v>
      </c>
      <c r="G56" s="50">
        <v>0</v>
      </c>
      <c r="H56" s="50">
        <v>4</v>
      </c>
      <c r="I56" s="50">
        <v>2</v>
      </c>
      <c r="J56" s="50">
        <v>2</v>
      </c>
      <c r="K56" s="85">
        <f t="shared" si="14"/>
        <v>11</v>
      </c>
    </row>
    <row r="57" spans="2:11">
      <c r="B57" s="20" t="s">
        <v>53</v>
      </c>
      <c r="C57" s="50">
        <v>1</v>
      </c>
      <c r="D57" s="50">
        <v>0</v>
      </c>
      <c r="E57" s="50">
        <v>2</v>
      </c>
      <c r="F57" s="50">
        <v>2</v>
      </c>
      <c r="G57" s="50">
        <v>2</v>
      </c>
      <c r="H57" s="50">
        <v>3</v>
      </c>
      <c r="I57" s="50">
        <v>0</v>
      </c>
      <c r="J57" s="50">
        <v>1</v>
      </c>
      <c r="K57" s="85">
        <f t="shared" si="14"/>
        <v>11</v>
      </c>
    </row>
    <row r="58" spans="2:11">
      <c r="B58" s="20" t="s">
        <v>54</v>
      </c>
      <c r="C58" s="50">
        <v>0</v>
      </c>
      <c r="D58" s="50">
        <v>2</v>
      </c>
      <c r="E58" s="50">
        <v>2</v>
      </c>
      <c r="F58" s="50">
        <v>1</v>
      </c>
      <c r="G58" s="50">
        <v>0</v>
      </c>
      <c r="H58" s="50">
        <v>0</v>
      </c>
      <c r="I58" s="50">
        <v>7</v>
      </c>
      <c r="J58" s="50">
        <v>0</v>
      </c>
      <c r="K58" s="85">
        <f t="shared" si="14"/>
        <v>12</v>
      </c>
    </row>
    <row r="59" spans="2:11">
      <c r="B59" s="20" t="s">
        <v>55</v>
      </c>
      <c r="C59" s="50">
        <v>3</v>
      </c>
      <c r="D59" s="50">
        <v>1</v>
      </c>
      <c r="E59" s="50">
        <v>2</v>
      </c>
      <c r="F59" s="50">
        <v>0</v>
      </c>
      <c r="G59" s="50">
        <v>0</v>
      </c>
      <c r="H59" s="50">
        <v>0</v>
      </c>
      <c r="I59" s="50">
        <v>1</v>
      </c>
      <c r="J59" s="50">
        <v>8</v>
      </c>
      <c r="K59" s="85">
        <f t="shared" si="14"/>
        <v>15</v>
      </c>
    </row>
    <row r="60" spans="2:11">
      <c r="B60" s="20" t="s">
        <v>56</v>
      </c>
      <c r="C60" s="50">
        <v>3</v>
      </c>
      <c r="D60" s="50">
        <v>1</v>
      </c>
      <c r="E60" s="50">
        <v>1</v>
      </c>
      <c r="F60" s="50">
        <v>0</v>
      </c>
      <c r="G60" s="50">
        <v>1</v>
      </c>
      <c r="H60" s="50">
        <v>1</v>
      </c>
      <c r="I60" s="50">
        <v>0</v>
      </c>
      <c r="J60" s="50">
        <v>0</v>
      </c>
      <c r="K60" s="85">
        <f t="shared" si="14"/>
        <v>7</v>
      </c>
    </row>
    <row r="61" spans="2:11">
      <c r="B61" s="20" t="s">
        <v>57</v>
      </c>
      <c r="C61" s="50">
        <v>2</v>
      </c>
      <c r="D61" s="50">
        <v>0</v>
      </c>
      <c r="E61" s="50">
        <v>0</v>
      </c>
      <c r="F61" s="50">
        <v>1</v>
      </c>
      <c r="G61" s="50">
        <v>0</v>
      </c>
      <c r="H61" s="50">
        <v>1</v>
      </c>
      <c r="I61" s="50">
        <v>2</v>
      </c>
      <c r="J61" s="50">
        <v>0</v>
      </c>
      <c r="K61" s="85">
        <f t="shared" si="14"/>
        <v>6</v>
      </c>
    </row>
    <row r="62" spans="2:11">
      <c r="B62" s="20" t="s">
        <v>14</v>
      </c>
      <c r="C62" s="50">
        <v>6</v>
      </c>
      <c r="D62" s="50">
        <v>0</v>
      </c>
      <c r="E62" s="50">
        <v>0</v>
      </c>
      <c r="F62" s="50">
        <v>5</v>
      </c>
      <c r="G62" s="50">
        <v>3</v>
      </c>
      <c r="H62" s="50">
        <v>9</v>
      </c>
      <c r="I62" s="50">
        <v>0</v>
      </c>
      <c r="J62" s="50">
        <v>1</v>
      </c>
      <c r="K62" s="85">
        <f t="shared" si="14"/>
        <v>24</v>
      </c>
    </row>
    <row r="63" spans="2:11">
      <c r="B63" s="20" t="s">
        <v>15</v>
      </c>
      <c r="C63" s="50">
        <v>0</v>
      </c>
      <c r="D63" s="50">
        <v>5</v>
      </c>
      <c r="E63" s="50">
        <v>2</v>
      </c>
      <c r="F63" s="50">
        <v>2</v>
      </c>
      <c r="G63" s="50">
        <v>2</v>
      </c>
      <c r="H63" s="50">
        <v>0</v>
      </c>
      <c r="I63" s="50">
        <v>2</v>
      </c>
      <c r="J63" s="50">
        <v>2</v>
      </c>
      <c r="K63" s="85">
        <f t="shared" si="14"/>
        <v>15</v>
      </c>
    </row>
    <row r="64" spans="2:11">
      <c r="B64" s="20" t="s">
        <v>58</v>
      </c>
      <c r="C64" s="50">
        <v>0</v>
      </c>
      <c r="D64" s="50">
        <v>3</v>
      </c>
      <c r="E64" s="50">
        <v>0</v>
      </c>
      <c r="F64" s="50">
        <v>0</v>
      </c>
      <c r="G64" s="50">
        <v>0</v>
      </c>
      <c r="H64" s="50">
        <v>0</v>
      </c>
      <c r="I64" s="50">
        <v>1</v>
      </c>
      <c r="J64" s="50">
        <v>0</v>
      </c>
      <c r="K64" s="85">
        <f t="shared" si="14"/>
        <v>4</v>
      </c>
    </row>
    <row r="65" spans="2:20">
      <c r="B65" s="20" t="s">
        <v>59</v>
      </c>
      <c r="C65" s="50">
        <v>0</v>
      </c>
      <c r="D65" s="50">
        <v>1</v>
      </c>
      <c r="E65" s="50">
        <v>1</v>
      </c>
      <c r="F65" s="50">
        <v>1</v>
      </c>
      <c r="G65" s="50">
        <v>1</v>
      </c>
      <c r="H65" s="50">
        <v>1</v>
      </c>
      <c r="I65" s="50">
        <v>1</v>
      </c>
      <c r="J65" s="50">
        <v>1</v>
      </c>
      <c r="K65" s="85">
        <f t="shared" si="14"/>
        <v>7</v>
      </c>
    </row>
    <row r="66" spans="2:20" ht="95">
      <c r="C66" s="58">
        <f>SUM(C51:C65)</f>
        <v>16</v>
      </c>
      <c r="D66" s="58">
        <f t="shared" ref="D66:K66" si="15">SUM(D51:D65)</f>
        <v>24</v>
      </c>
      <c r="E66" s="58">
        <f t="shared" si="15"/>
        <v>14</v>
      </c>
      <c r="F66" s="58">
        <f t="shared" si="15"/>
        <v>23</v>
      </c>
      <c r="G66" s="58">
        <f t="shared" si="15"/>
        <v>13</v>
      </c>
      <c r="H66" s="58">
        <f t="shared" si="15"/>
        <v>25</v>
      </c>
      <c r="I66" s="58">
        <f t="shared" si="15"/>
        <v>17</v>
      </c>
      <c r="J66" s="58">
        <f t="shared" si="15"/>
        <v>19</v>
      </c>
      <c r="K66" s="58">
        <f t="shared" si="15"/>
        <v>151</v>
      </c>
      <c r="L66" s="80" t="s">
        <v>19</v>
      </c>
      <c r="M66" s="80" t="s">
        <v>20</v>
      </c>
      <c r="N66" s="80" t="s">
        <v>22</v>
      </c>
      <c r="O66" s="80" t="s">
        <v>23</v>
      </c>
      <c r="P66" s="80" t="s">
        <v>24</v>
      </c>
      <c r="Q66" s="80" t="s">
        <v>25</v>
      </c>
      <c r="R66" s="80" t="s">
        <v>26</v>
      </c>
      <c r="S66" s="80" t="s">
        <v>27</v>
      </c>
    </row>
    <row r="67" spans="2:20">
      <c r="B67" s="20" t="s">
        <v>47</v>
      </c>
      <c r="C67" s="53">
        <f>C51/$K51</f>
        <v>0</v>
      </c>
      <c r="D67" s="53">
        <f t="shared" ref="D67:J67" si="16">D51/$K51</f>
        <v>0.3</v>
      </c>
      <c r="E67" s="53">
        <f t="shared" si="16"/>
        <v>0.3</v>
      </c>
      <c r="F67" s="53">
        <f t="shared" si="16"/>
        <v>0.2</v>
      </c>
      <c r="G67" s="53">
        <f t="shared" si="16"/>
        <v>0</v>
      </c>
      <c r="H67" s="53">
        <f t="shared" si="16"/>
        <v>0</v>
      </c>
      <c r="I67" s="53">
        <f t="shared" si="16"/>
        <v>0</v>
      </c>
      <c r="J67" s="53">
        <f t="shared" si="16"/>
        <v>0.2</v>
      </c>
      <c r="K67" s="87" t="e">
        <f>#REF!+#REF!</f>
        <v>#REF!</v>
      </c>
      <c r="L67" s="47" t="e">
        <f>C67*$K67</f>
        <v>#REF!</v>
      </c>
      <c r="M67" s="47" t="e">
        <f t="shared" ref="M67:M81" si="17">D67*$K67</f>
        <v>#REF!</v>
      </c>
      <c r="N67" s="47" t="e">
        <f t="shared" ref="N67:N81" si="18">E67*$K67</f>
        <v>#REF!</v>
      </c>
      <c r="O67" s="47" t="e">
        <f t="shared" ref="O67:O81" si="19">F67*$K67</f>
        <v>#REF!</v>
      </c>
      <c r="P67" s="47" t="e">
        <f t="shared" ref="P67:P81" si="20">G67*$K67</f>
        <v>#REF!</v>
      </c>
      <c r="Q67" s="47" t="e">
        <f t="shared" ref="Q67:Q81" si="21">H67*$K67</f>
        <v>#REF!</v>
      </c>
      <c r="R67" s="47" t="e">
        <f t="shared" ref="R67:R81" si="22">I67*$K67</f>
        <v>#REF!</v>
      </c>
      <c r="S67" s="47" t="e">
        <f t="shared" ref="S67:S81" si="23">J67*$K67</f>
        <v>#REF!</v>
      </c>
      <c r="T67" s="46" t="e">
        <f>SUM(L67:S67)</f>
        <v>#REF!</v>
      </c>
    </row>
    <row r="68" spans="2:20">
      <c r="B68" s="20" t="s">
        <v>48</v>
      </c>
      <c r="C68" s="53">
        <f t="shared" ref="C68:J68" si="24">C52/$K52</f>
        <v>0</v>
      </c>
      <c r="D68" s="53">
        <f t="shared" si="24"/>
        <v>0.2</v>
      </c>
      <c r="E68" s="53">
        <f t="shared" si="24"/>
        <v>0.1</v>
      </c>
      <c r="F68" s="53">
        <f t="shared" si="24"/>
        <v>0.4</v>
      </c>
      <c r="G68" s="53">
        <f t="shared" si="24"/>
        <v>0.1</v>
      </c>
      <c r="H68" s="53">
        <f t="shared" si="24"/>
        <v>0.2</v>
      </c>
      <c r="I68" s="53">
        <f t="shared" si="24"/>
        <v>0</v>
      </c>
      <c r="J68" s="53">
        <f t="shared" si="24"/>
        <v>0</v>
      </c>
      <c r="K68" s="87" t="e">
        <f>#REF!+#REF!</f>
        <v>#REF!</v>
      </c>
      <c r="L68" s="47" t="e">
        <f t="shared" ref="L68:L81" si="25">C68*$K68</f>
        <v>#REF!</v>
      </c>
      <c r="M68" s="47" t="e">
        <f t="shared" si="17"/>
        <v>#REF!</v>
      </c>
      <c r="N68" s="47" t="e">
        <f t="shared" si="18"/>
        <v>#REF!</v>
      </c>
      <c r="O68" s="47" t="e">
        <f t="shared" si="19"/>
        <v>#REF!</v>
      </c>
      <c r="P68" s="47" t="e">
        <f t="shared" si="20"/>
        <v>#REF!</v>
      </c>
      <c r="Q68" s="47" t="e">
        <f t="shared" si="21"/>
        <v>#REF!</v>
      </c>
      <c r="R68" s="47" t="e">
        <f t="shared" si="22"/>
        <v>#REF!</v>
      </c>
      <c r="S68" s="47" t="e">
        <f t="shared" si="23"/>
        <v>#REF!</v>
      </c>
      <c r="T68" s="46" t="e">
        <f t="shared" ref="T68:T81" si="26">SUM(L68:S68)</f>
        <v>#REF!</v>
      </c>
    </row>
    <row r="69" spans="2:20">
      <c r="B69" s="20" t="s">
        <v>49</v>
      </c>
      <c r="C69" s="53">
        <f t="shared" ref="C69:J69" si="27">C53/$K53</f>
        <v>0</v>
      </c>
      <c r="D69" s="53">
        <f t="shared" si="27"/>
        <v>0.2857142857142857</v>
      </c>
      <c r="E69" s="53">
        <f t="shared" si="27"/>
        <v>0</v>
      </c>
      <c r="F69" s="53">
        <f t="shared" si="27"/>
        <v>0.14285714285714285</v>
      </c>
      <c r="G69" s="53">
        <f t="shared" si="27"/>
        <v>0.2857142857142857</v>
      </c>
      <c r="H69" s="53">
        <f t="shared" si="27"/>
        <v>0.14285714285714285</v>
      </c>
      <c r="I69" s="53">
        <f t="shared" si="27"/>
        <v>0</v>
      </c>
      <c r="J69" s="53">
        <f t="shared" si="27"/>
        <v>0.14285714285714285</v>
      </c>
      <c r="K69" s="87" t="e">
        <f>#REF!+#REF!</f>
        <v>#REF!</v>
      </c>
      <c r="L69" s="47" t="e">
        <f t="shared" si="25"/>
        <v>#REF!</v>
      </c>
      <c r="M69" s="47" t="e">
        <f t="shared" si="17"/>
        <v>#REF!</v>
      </c>
      <c r="N69" s="47" t="e">
        <f t="shared" si="18"/>
        <v>#REF!</v>
      </c>
      <c r="O69" s="47" t="e">
        <f t="shared" si="19"/>
        <v>#REF!</v>
      </c>
      <c r="P69" s="47" t="e">
        <f t="shared" si="20"/>
        <v>#REF!</v>
      </c>
      <c r="Q69" s="47" t="e">
        <f t="shared" si="21"/>
        <v>#REF!</v>
      </c>
      <c r="R69" s="47" t="e">
        <f t="shared" si="22"/>
        <v>#REF!</v>
      </c>
      <c r="S69" s="47" t="e">
        <f t="shared" si="23"/>
        <v>#REF!</v>
      </c>
      <c r="T69" s="46" t="e">
        <f t="shared" si="26"/>
        <v>#REF!</v>
      </c>
    </row>
    <row r="70" spans="2:20">
      <c r="B70" s="20" t="s">
        <v>50</v>
      </c>
      <c r="C70" s="53">
        <f t="shared" ref="C70:J70" si="28">C54/$K54</f>
        <v>0</v>
      </c>
      <c r="D70" s="53">
        <f t="shared" si="28"/>
        <v>0.33333333333333331</v>
      </c>
      <c r="E70" s="53">
        <f t="shared" si="28"/>
        <v>0</v>
      </c>
      <c r="F70" s="53">
        <f t="shared" si="28"/>
        <v>0.16666666666666666</v>
      </c>
      <c r="G70" s="53">
        <f t="shared" si="28"/>
        <v>0</v>
      </c>
      <c r="H70" s="53">
        <f t="shared" si="28"/>
        <v>0.33333333333333331</v>
      </c>
      <c r="I70" s="53">
        <f t="shared" si="28"/>
        <v>0</v>
      </c>
      <c r="J70" s="53">
        <f t="shared" si="28"/>
        <v>0.16666666666666666</v>
      </c>
      <c r="K70" s="87" t="e">
        <f>#REF!+#REF!</f>
        <v>#REF!</v>
      </c>
      <c r="L70" s="47" t="e">
        <f t="shared" si="25"/>
        <v>#REF!</v>
      </c>
      <c r="M70" s="47" t="e">
        <f t="shared" si="17"/>
        <v>#REF!</v>
      </c>
      <c r="N70" s="47" t="e">
        <f t="shared" si="18"/>
        <v>#REF!</v>
      </c>
      <c r="O70" s="47" t="e">
        <f t="shared" si="19"/>
        <v>#REF!</v>
      </c>
      <c r="P70" s="47" t="e">
        <f t="shared" si="20"/>
        <v>#REF!</v>
      </c>
      <c r="Q70" s="47" t="e">
        <f t="shared" si="21"/>
        <v>#REF!</v>
      </c>
      <c r="R70" s="47" t="e">
        <f t="shared" si="22"/>
        <v>#REF!</v>
      </c>
      <c r="S70" s="47" t="e">
        <f t="shared" si="23"/>
        <v>#REF!</v>
      </c>
      <c r="T70" s="46" t="e">
        <f t="shared" si="26"/>
        <v>#REF!</v>
      </c>
    </row>
    <row r="71" spans="2:20">
      <c r="B71" s="20" t="s">
        <v>51</v>
      </c>
      <c r="C71" s="53">
        <f t="shared" ref="C71:J71" si="29">C55/$K55</f>
        <v>0.16666666666666666</v>
      </c>
      <c r="D71" s="53">
        <f t="shared" si="29"/>
        <v>0.33333333333333331</v>
      </c>
      <c r="E71" s="53">
        <f t="shared" si="29"/>
        <v>0</v>
      </c>
      <c r="F71" s="53">
        <f t="shared" si="29"/>
        <v>0</v>
      </c>
      <c r="G71" s="53">
        <f t="shared" si="29"/>
        <v>0.16666666666666666</v>
      </c>
      <c r="H71" s="53">
        <f t="shared" si="29"/>
        <v>0.16666666666666666</v>
      </c>
      <c r="I71" s="53">
        <f t="shared" si="29"/>
        <v>0.16666666666666666</v>
      </c>
      <c r="J71" s="53">
        <f t="shared" si="29"/>
        <v>0</v>
      </c>
      <c r="K71" s="87" t="e">
        <f>#REF!+#REF!</f>
        <v>#REF!</v>
      </c>
      <c r="L71" s="47" t="e">
        <f t="shared" si="25"/>
        <v>#REF!</v>
      </c>
      <c r="M71" s="47" t="e">
        <f t="shared" si="17"/>
        <v>#REF!</v>
      </c>
      <c r="N71" s="47" t="e">
        <f t="shared" si="18"/>
        <v>#REF!</v>
      </c>
      <c r="O71" s="47" t="e">
        <f t="shared" si="19"/>
        <v>#REF!</v>
      </c>
      <c r="P71" s="47" t="e">
        <f t="shared" si="20"/>
        <v>#REF!</v>
      </c>
      <c r="Q71" s="47" t="e">
        <f t="shared" si="21"/>
        <v>#REF!</v>
      </c>
      <c r="R71" s="47" t="e">
        <f t="shared" si="22"/>
        <v>#REF!</v>
      </c>
      <c r="S71" s="47" t="e">
        <f t="shared" si="23"/>
        <v>#REF!</v>
      </c>
      <c r="T71" s="46" t="e">
        <f t="shared" si="26"/>
        <v>#REF!</v>
      </c>
    </row>
    <row r="72" spans="2:20">
      <c r="B72" s="20" t="s">
        <v>52</v>
      </c>
      <c r="C72" s="53">
        <f t="shared" ref="C72:J72" si="30">C56/$K56</f>
        <v>0</v>
      </c>
      <c r="D72" s="53">
        <f t="shared" si="30"/>
        <v>0</v>
      </c>
      <c r="E72" s="53">
        <f t="shared" si="30"/>
        <v>0</v>
      </c>
      <c r="F72" s="53">
        <f t="shared" si="30"/>
        <v>0.27272727272727271</v>
      </c>
      <c r="G72" s="53">
        <f t="shared" si="30"/>
        <v>0</v>
      </c>
      <c r="H72" s="53">
        <f t="shared" si="30"/>
        <v>0.36363636363636365</v>
      </c>
      <c r="I72" s="53">
        <f t="shared" si="30"/>
        <v>0.18181818181818182</v>
      </c>
      <c r="J72" s="53">
        <f t="shared" si="30"/>
        <v>0.18181818181818182</v>
      </c>
      <c r="K72" s="87" t="e">
        <f>#REF!+#REF!</f>
        <v>#REF!</v>
      </c>
      <c r="L72" s="47" t="e">
        <f t="shared" si="25"/>
        <v>#REF!</v>
      </c>
      <c r="M72" s="47" t="e">
        <f t="shared" si="17"/>
        <v>#REF!</v>
      </c>
      <c r="N72" s="47" t="e">
        <f t="shared" si="18"/>
        <v>#REF!</v>
      </c>
      <c r="O72" s="47" t="e">
        <f t="shared" si="19"/>
        <v>#REF!</v>
      </c>
      <c r="P72" s="47" t="e">
        <f t="shared" si="20"/>
        <v>#REF!</v>
      </c>
      <c r="Q72" s="47" t="e">
        <f t="shared" si="21"/>
        <v>#REF!</v>
      </c>
      <c r="R72" s="47" t="e">
        <f t="shared" si="22"/>
        <v>#REF!</v>
      </c>
      <c r="S72" s="47" t="e">
        <f t="shared" si="23"/>
        <v>#REF!</v>
      </c>
      <c r="T72" s="46" t="e">
        <f t="shared" si="26"/>
        <v>#REF!</v>
      </c>
    </row>
    <row r="73" spans="2:20">
      <c r="B73" s="20" t="s">
        <v>53</v>
      </c>
      <c r="C73" s="53">
        <f t="shared" ref="C73:J73" si="31">C57/$K57</f>
        <v>9.0909090909090912E-2</v>
      </c>
      <c r="D73" s="53">
        <f t="shared" si="31"/>
        <v>0</v>
      </c>
      <c r="E73" s="53">
        <f t="shared" si="31"/>
        <v>0.18181818181818182</v>
      </c>
      <c r="F73" s="53">
        <f t="shared" si="31"/>
        <v>0.18181818181818182</v>
      </c>
      <c r="G73" s="53">
        <f t="shared" si="31"/>
        <v>0.18181818181818182</v>
      </c>
      <c r="H73" s="53">
        <f t="shared" si="31"/>
        <v>0.27272727272727271</v>
      </c>
      <c r="I73" s="53">
        <f t="shared" si="31"/>
        <v>0</v>
      </c>
      <c r="J73" s="53">
        <f t="shared" si="31"/>
        <v>9.0909090909090912E-2</v>
      </c>
      <c r="K73" s="87" t="e">
        <f>#REF!+#REF!</f>
        <v>#REF!</v>
      </c>
      <c r="L73" s="47" t="e">
        <f t="shared" si="25"/>
        <v>#REF!</v>
      </c>
      <c r="M73" s="47" t="e">
        <f t="shared" si="17"/>
        <v>#REF!</v>
      </c>
      <c r="N73" s="47" t="e">
        <f t="shared" si="18"/>
        <v>#REF!</v>
      </c>
      <c r="O73" s="47" t="e">
        <f t="shared" si="19"/>
        <v>#REF!</v>
      </c>
      <c r="P73" s="47" t="e">
        <f t="shared" si="20"/>
        <v>#REF!</v>
      </c>
      <c r="Q73" s="47" t="e">
        <f t="shared" si="21"/>
        <v>#REF!</v>
      </c>
      <c r="R73" s="47" t="e">
        <f t="shared" si="22"/>
        <v>#REF!</v>
      </c>
      <c r="S73" s="47" t="e">
        <f t="shared" si="23"/>
        <v>#REF!</v>
      </c>
      <c r="T73" s="46" t="e">
        <f t="shared" si="26"/>
        <v>#REF!</v>
      </c>
    </row>
    <row r="74" spans="2:20">
      <c r="B74" s="20" t="s">
        <v>54</v>
      </c>
      <c r="C74" s="53">
        <f t="shared" ref="C74:J74" si="32">C58/$K58</f>
        <v>0</v>
      </c>
      <c r="D74" s="53">
        <f t="shared" si="32"/>
        <v>0.16666666666666666</v>
      </c>
      <c r="E74" s="53">
        <f t="shared" si="32"/>
        <v>0.16666666666666666</v>
      </c>
      <c r="F74" s="53">
        <f t="shared" si="32"/>
        <v>8.3333333333333329E-2</v>
      </c>
      <c r="G74" s="53">
        <f t="shared" si="32"/>
        <v>0</v>
      </c>
      <c r="H74" s="53">
        <f t="shared" si="32"/>
        <v>0</v>
      </c>
      <c r="I74" s="53">
        <f t="shared" si="32"/>
        <v>0.58333333333333337</v>
      </c>
      <c r="J74" s="53">
        <f t="shared" si="32"/>
        <v>0</v>
      </c>
      <c r="K74" s="87" t="e">
        <f>#REF!+#REF!</f>
        <v>#REF!</v>
      </c>
      <c r="L74" s="47" t="e">
        <f t="shared" si="25"/>
        <v>#REF!</v>
      </c>
      <c r="M74" s="47" t="e">
        <f t="shared" si="17"/>
        <v>#REF!</v>
      </c>
      <c r="N74" s="47" t="e">
        <f t="shared" si="18"/>
        <v>#REF!</v>
      </c>
      <c r="O74" s="47" t="e">
        <f t="shared" si="19"/>
        <v>#REF!</v>
      </c>
      <c r="P74" s="47" t="e">
        <f t="shared" si="20"/>
        <v>#REF!</v>
      </c>
      <c r="Q74" s="47" t="e">
        <f t="shared" si="21"/>
        <v>#REF!</v>
      </c>
      <c r="R74" s="47" t="e">
        <f t="shared" si="22"/>
        <v>#REF!</v>
      </c>
      <c r="S74" s="47" t="e">
        <f t="shared" si="23"/>
        <v>#REF!</v>
      </c>
      <c r="T74" s="46" t="e">
        <f t="shared" si="26"/>
        <v>#REF!</v>
      </c>
    </row>
    <row r="75" spans="2:20">
      <c r="B75" s="20" t="s">
        <v>55</v>
      </c>
      <c r="C75" s="53">
        <f t="shared" ref="C75:J75" si="33">C59/$K59</f>
        <v>0.2</v>
      </c>
      <c r="D75" s="53">
        <f t="shared" si="33"/>
        <v>6.6666666666666666E-2</v>
      </c>
      <c r="E75" s="53">
        <f t="shared" si="33"/>
        <v>0.13333333333333333</v>
      </c>
      <c r="F75" s="53">
        <f t="shared" si="33"/>
        <v>0</v>
      </c>
      <c r="G75" s="53">
        <f t="shared" si="33"/>
        <v>0</v>
      </c>
      <c r="H75" s="53">
        <f t="shared" si="33"/>
        <v>0</v>
      </c>
      <c r="I75" s="53">
        <f t="shared" si="33"/>
        <v>6.6666666666666666E-2</v>
      </c>
      <c r="J75" s="53">
        <f t="shared" si="33"/>
        <v>0.53333333333333333</v>
      </c>
      <c r="K75" s="87" t="e">
        <f>#REF!+#REF!</f>
        <v>#REF!</v>
      </c>
      <c r="L75" s="47" t="e">
        <f t="shared" si="25"/>
        <v>#REF!</v>
      </c>
      <c r="M75" s="47" t="e">
        <f t="shared" si="17"/>
        <v>#REF!</v>
      </c>
      <c r="N75" s="47" t="e">
        <f t="shared" si="18"/>
        <v>#REF!</v>
      </c>
      <c r="O75" s="47" t="e">
        <f t="shared" si="19"/>
        <v>#REF!</v>
      </c>
      <c r="P75" s="47" t="e">
        <f t="shared" si="20"/>
        <v>#REF!</v>
      </c>
      <c r="Q75" s="47" t="e">
        <f t="shared" si="21"/>
        <v>#REF!</v>
      </c>
      <c r="R75" s="47" t="e">
        <f t="shared" si="22"/>
        <v>#REF!</v>
      </c>
      <c r="S75" s="47" t="e">
        <f t="shared" si="23"/>
        <v>#REF!</v>
      </c>
      <c r="T75" s="46" t="e">
        <f t="shared" si="26"/>
        <v>#REF!</v>
      </c>
    </row>
    <row r="76" spans="2:20">
      <c r="B76" s="20" t="s">
        <v>56</v>
      </c>
      <c r="C76" s="53">
        <f t="shared" ref="C76:J76" si="34">C60/$K60</f>
        <v>0.42857142857142855</v>
      </c>
      <c r="D76" s="53">
        <f t="shared" si="34"/>
        <v>0.14285714285714285</v>
      </c>
      <c r="E76" s="53">
        <f t="shared" si="34"/>
        <v>0.14285714285714285</v>
      </c>
      <c r="F76" s="53">
        <f t="shared" si="34"/>
        <v>0</v>
      </c>
      <c r="G76" s="53">
        <f t="shared" si="34"/>
        <v>0.14285714285714285</v>
      </c>
      <c r="H76" s="53">
        <f t="shared" si="34"/>
        <v>0.14285714285714285</v>
      </c>
      <c r="I76" s="53">
        <f t="shared" si="34"/>
        <v>0</v>
      </c>
      <c r="J76" s="53">
        <f t="shared" si="34"/>
        <v>0</v>
      </c>
      <c r="K76" s="87" t="e">
        <f>#REF!+#REF!</f>
        <v>#REF!</v>
      </c>
      <c r="L76" s="47" t="e">
        <f t="shared" si="25"/>
        <v>#REF!</v>
      </c>
      <c r="M76" s="47" t="e">
        <f t="shared" si="17"/>
        <v>#REF!</v>
      </c>
      <c r="N76" s="47" t="e">
        <f t="shared" si="18"/>
        <v>#REF!</v>
      </c>
      <c r="O76" s="47" t="e">
        <f t="shared" si="19"/>
        <v>#REF!</v>
      </c>
      <c r="P76" s="47" t="e">
        <f t="shared" si="20"/>
        <v>#REF!</v>
      </c>
      <c r="Q76" s="47" t="e">
        <f t="shared" si="21"/>
        <v>#REF!</v>
      </c>
      <c r="R76" s="47" t="e">
        <f t="shared" si="22"/>
        <v>#REF!</v>
      </c>
      <c r="S76" s="47" t="e">
        <f t="shared" si="23"/>
        <v>#REF!</v>
      </c>
      <c r="T76" s="46" t="e">
        <f t="shared" si="26"/>
        <v>#REF!</v>
      </c>
    </row>
    <row r="77" spans="2:20">
      <c r="B77" s="20" t="s">
        <v>57</v>
      </c>
      <c r="C77" s="53">
        <f t="shared" ref="C77:J77" si="35">C61/$K61</f>
        <v>0.33333333333333331</v>
      </c>
      <c r="D77" s="53">
        <f t="shared" si="35"/>
        <v>0</v>
      </c>
      <c r="E77" s="53">
        <f t="shared" si="35"/>
        <v>0</v>
      </c>
      <c r="F77" s="53">
        <f t="shared" si="35"/>
        <v>0.16666666666666666</v>
      </c>
      <c r="G77" s="53">
        <f t="shared" si="35"/>
        <v>0</v>
      </c>
      <c r="H77" s="53">
        <f t="shared" si="35"/>
        <v>0.16666666666666666</v>
      </c>
      <c r="I77" s="53">
        <f t="shared" si="35"/>
        <v>0.33333333333333331</v>
      </c>
      <c r="J77" s="53">
        <f t="shared" si="35"/>
        <v>0</v>
      </c>
      <c r="K77" s="87" t="e">
        <f>#REF!+#REF!</f>
        <v>#REF!</v>
      </c>
      <c r="L77" s="47" t="e">
        <f t="shared" si="25"/>
        <v>#REF!</v>
      </c>
      <c r="M77" s="47" t="e">
        <f t="shared" si="17"/>
        <v>#REF!</v>
      </c>
      <c r="N77" s="47" t="e">
        <f t="shared" si="18"/>
        <v>#REF!</v>
      </c>
      <c r="O77" s="47" t="e">
        <f t="shared" si="19"/>
        <v>#REF!</v>
      </c>
      <c r="P77" s="47" t="e">
        <f t="shared" si="20"/>
        <v>#REF!</v>
      </c>
      <c r="Q77" s="47" t="e">
        <f t="shared" si="21"/>
        <v>#REF!</v>
      </c>
      <c r="R77" s="47" t="e">
        <f t="shared" si="22"/>
        <v>#REF!</v>
      </c>
      <c r="S77" s="47" t="e">
        <f t="shared" si="23"/>
        <v>#REF!</v>
      </c>
      <c r="T77" s="46" t="e">
        <f t="shared" si="26"/>
        <v>#REF!</v>
      </c>
    </row>
    <row r="78" spans="2:20">
      <c r="B78" s="20" t="s">
        <v>14</v>
      </c>
      <c r="C78" s="53">
        <f t="shared" ref="C78:J78" si="36">C62/$K62</f>
        <v>0.25</v>
      </c>
      <c r="D78" s="53">
        <f t="shared" si="36"/>
        <v>0</v>
      </c>
      <c r="E78" s="53">
        <f t="shared" si="36"/>
        <v>0</v>
      </c>
      <c r="F78" s="53">
        <f t="shared" si="36"/>
        <v>0.20833333333333334</v>
      </c>
      <c r="G78" s="53">
        <f t="shared" si="36"/>
        <v>0.125</v>
      </c>
      <c r="H78" s="53">
        <f t="shared" si="36"/>
        <v>0.375</v>
      </c>
      <c r="I78" s="53">
        <f t="shared" si="36"/>
        <v>0</v>
      </c>
      <c r="J78" s="53">
        <f t="shared" si="36"/>
        <v>4.1666666666666664E-2</v>
      </c>
      <c r="K78" s="87" t="e">
        <f>#REF!+#REF!</f>
        <v>#REF!</v>
      </c>
      <c r="L78" s="47" t="e">
        <f t="shared" si="25"/>
        <v>#REF!</v>
      </c>
      <c r="M78" s="47" t="e">
        <f t="shared" si="17"/>
        <v>#REF!</v>
      </c>
      <c r="N78" s="47" t="e">
        <f t="shared" si="18"/>
        <v>#REF!</v>
      </c>
      <c r="O78" s="47" t="e">
        <f t="shared" si="19"/>
        <v>#REF!</v>
      </c>
      <c r="P78" s="47" t="e">
        <f t="shared" si="20"/>
        <v>#REF!</v>
      </c>
      <c r="Q78" s="47" t="e">
        <f t="shared" si="21"/>
        <v>#REF!</v>
      </c>
      <c r="R78" s="47" t="e">
        <f t="shared" si="22"/>
        <v>#REF!</v>
      </c>
      <c r="S78" s="47" t="e">
        <f t="shared" si="23"/>
        <v>#REF!</v>
      </c>
      <c r="T78" s="46" t="e">
        <f t="shared" si="26"/>
        <v>#REF!</v>
      </c>
    </row>
    <row r="79" spans="2:20">
      <c r="B79" s="20" t="s">
        <v>15</v>
      </c>
      <c r="C79" s="53">
        <f t="shared" ref="C79:J79" si="37">C63/$K63</f>
        <v>0</v>
      </c>
      <c r="D79" s="53">
        <f t="shared" si="37"/>
        <v>0.33333333333333331</v>
      </c>
      <c r="E79" s="53">
        <f t="shared" si="37"/>
        <v>0.13333333333333333</v>
      </c>
      <c r="F79" s="53">
        <f t="shared" si="37"/>
        <v>0.13333333333333333</v>
      </c>
      <c r="G79" s="53">
        <f t="shared" si="37"/>
        <v>0.13333333333333333</v>
      </c>
      <c r="H79" s="53">
        <f t="shared" si="37"/>
        <v>0</v>
      </c>
      <c r="I79" s="53">
        <f t="shared" si="37"/>
        <v>0.13333333333333333</v>
      </c>
      <c r="J79" s="53">
        <f t="shared" si="37"/>
        <v>0.13333333333333333</v>
      </c>
      <c r="K79" s="87" t="e">
        <f>#REF!+#REF!</f>
        <v>#REF!</v>
      </c>
      <c r="L79" s="47" t="e">
        <f t="shared" si="25"/>
        <v>#REF!</v>
      </c>
      <c r="M79" s="47" t="e">
        <f t="shared" si="17"/>
        <v>#REF!</v>
      </c>
      <c r="N79" s="47" t="e">
        <f t="shared" si="18"/>
        <v>#REF!</v>
      </c>
      <c r="O79" s="47" t="e">
        <f t="shared" si="19"/>
        <v>#REF!</v>
      </c>
      <c r="P79" s="47" t="e">
        <f t="shared" si="20"/>
        <v>#REF!</v>
      </c>
      <c r="Q79" s="47" t="e">
        <f t="shared" si="21"/>
        <v>#REF!</v>
      </c>
      <c r="R79" s="47" t="e">
        <f t="shared" si="22"/>
        <v>#REF!</v>
      </c>
      <c r="S79" s="47" t="e">
        <f t="shared" si="23"/>
        <v>#REF!</v>
      </c>
      <c r="T79" s="46" t="e">
        <f t="shared" si="26"/>
        <v>#REF!</v>
      </c>
    </row>
    <row r="80" spans="2:20">
      <c r="B80" s="20" t="s">
        <v>58</v>
      </c>
      <c r="C80" s="53">
        <f t="shared" ref="C80:J80" si="38">C64/$K64</f>
        <v>0</v>
      </c>
      <c r="D80" s="53">
        <f t="shared" si="38"/>
        <v>0.75</v>
      </c>
      <c r="E80" s="53">
        <f t="shared" si="38"/>
        <v>0</v>
      </c>
      <c r="F80" s="53">
        <f t="shared" si="38"/>
        <v>0</v>
      </c>
      <c r="G80" s="53">
        <f t="shared" si="38"/>
        <v>0</v>
      </c>
      <c r="H80" s="53">
        <f t="shared" si="38"/>
        <v>0</v>
      </c>
      <c r="I80" s="53">
        <f t="shared" si="38"/>
        <v>0.25</v>
      </c>
      <c r="J80" s="53">
        <f t="shared" si="38"/>
        <v>0</v>
      </c>
      <c r="K80" s="87" t="e">
        <f>#REF!+#REF!</f>
        <v>#REF!</v>
      </c>
      <c r="L80" s="47" t="e">
        <f t="shared" si="25"/>
        <v>#REF!</v>
      </c>
      <c r="M80" s="47" t="e">
        <f t="shared" si="17"/>
        <v>#REF!</v>
      </c>
      <c r="N80" s="47" t="e">
        <f t="shared" si="18"/>
        <v>#REF!</v>
      </c>
      <c r="O80" s="47" t="e">
        <f t="shared" si="19"/>
        <v>#REF!</v>
      </c>
      <c r="P80" s="47" t="e">
        <f t="shared" si="20"/>
        <v>#REF!</v>
      </c>
      <c r="Q80" s="47" t="e">
        <f t="shared" si="21"/>
        <v>#REF!</v>
      </c>
      <c r="R80" s="47" t="e">
        <f t="shared" si="22"/>
        <v>#REF!</v>
      </c>
      <c r="S80" s="47" t="e">
        <f t="shared" si="23"/>
        <v>#REF!</v>
      </c>
      <c r="T80" s="46" t="e">
        <f t="shared" si="26"/>
        <v>#REF!</v>
      </c>
    </row>
    <row r="81" spans="2:20">
      <c r="B81" s="20" t="s">
        <v>59</v>
      </c>
      <c r="C81" s="53">
        <f t="shared" ref="C81:J81" si="39">C65/$K65</f>
        <v>0</v>
      </c>
      <c r="D81" s="53">
        <f t="shared" si="39"/>
        <v>0.14285714285714285</v>
      </c>
      <c r="E81" s="53">
        <f t="shared" si="39"/>
        <v>0.14285714285714285</v>
      </c>
      <c r="F81" s="53">
        <f t="shared" si="39"/>
        <v>0.14285714285714285</v>
      </c>
      <c r="G81" s="53">
        <f t="shared" si="39"/>
        <v>0.14285714285714285</v>
      </c>
      <c r="H81" s="53">
        <f t="shared" si="39"/>
        <v>0.14285714285714285</v>
      </c>
      <c r="I81" s="53">
        <f t="shared" si="39"/>
        <v>0.14285714285714285</v>
      </c>
      <c r="J81" s="53">
        <f t="shared" si="39"/>
        <v>0.14285714285714285</v>
      </c>
      <c r="K81" s="87" t="e">
        <f>#REF!+#REF!</f>
        <v>#REF!</v>
      </c>
      <c r="L81" s="47" t="e">
        <f t="shared" si="25"/>
        <v>#REF!</v>
      </c>
      <c r="M81" s="47" t="e">
        <f t="shared" si="17"/>
        <v>#REF!</v>
      </c>
      <c r="N81" s="47" t="e">
        <f t="shared" si="18"/>
        <v>#REF!</v>
      </c>
      <c r="O81" s="47" t="e">
        <f t="shared" si="19"/>
        <v>#REF!</v>
      </c>
      <c r="P81" s="47" t="e">
        <f t="shared" si="20"/>
        <v>#REF!</v>
      </c>
      <c r="Q81" s="47" t="e">
        <f t="shared" si="21"/>
        <v>#REF!</v>
      </c>
      <c r="R81" s="47" t="e">
        <f t="shared" si="22"/>
        <v>#REF!</v>
      </c>
      <c r="S81" s="47" t="e">
        <f t="shared" si="23"/>
        <v>#REF!</v>
      </c>
      <c r="T81" s="46" t="e">
        <f t="shared" si="26"/>
        <v>#REF!</v>
      </c>
    </row>
    <row r="82" spans="2:20">
      <c r="K82" s="54" t="e">
        <f>SUM(K67:K81)</f>
        <v>#REF!</v>
      </c>
      <c r="L82" s="46" t="e">
        <f t="shared" ref="L82" si="40">SUM(L67:L81)</f>
        <v>#REF!</v>
      </c>
      <c r="M82" s="46" t="e">
        <f t="shared" ref="M82" si="41">SUM(M67:M81)</f>
        <v>#REF!</v>
      </c>
      <c r="N82" s="46" t="e">
        <f t="shared" ref="N82" si="42">SUM(N67:N81)</f>
        <v>#REF!</v>
      </c>
      <c r="O82" s="46" t="e">
        <f t="shared" ref="O82" si="43">SUM(O67:O81)</f>
        <v>#REF!</v>
      </c>
      <c r="P82" s="46" t="e">
        <f t="shared" ref="P82" si="44">SUM(P67:P81)</f>
        <v>#REF!</v>
      </c>
      <c r="Q82" s="46" t="e">
        <f t="shared" ref="Q82" si="45">SUM(Q67:Q81)</f>
        <v>#REF!</v>
      </c>
      <c r="R82" s="46" t="e">
        <f t="shared" ref="R82" si="46">SUM(R67:R81)</f>
        <v>#REF!</v>
      </c>
      <c r="S82" s="46" t="e">
        <f t="shared" ref="S82" si="47">SUM(S67:S81)</f>
        <v>#REF!</v>
      </c>
      <c r="T82" s="46" t="e">
        <f>SUM(T67:T81)</f>
        <v>#REF!</v>
      </c>
    </row>
    <row r="88" spans="2:20" ht="95">
      <c r="B88" s="83" t="s">
        <v>0</v>
      </c>
      <c r="L88" s="80" t="s">
        <v>19</v>
      </c>
      <c r="M88" s="80" t="s">
        <v>20</v>
      </c>
      <c r="N88" s="80" t="s">
        <v>22</v>
      </c>
      <c r="O88" s="80" t="s">
        <v>23</v>
      </c>
      <c r="P88" s="80" t="s">
        <v>24</v>
      </c>
      <c r="Q88" s="80" t="s">
        <v>25</v>
      </c>
      <c r="R88" s="80" t="s">
        <v>26</v>
      </c>
      <c r="S88" s="80" t="s">
        <v>27</v>
      </c>
    </row>
    <row r="89" spans="2:20">
      <c r="B89" s="20" t="s">
        <v>47</v>
      </c>
      <c r="C89" s="50">
        <v>0</v>
      </c>
      <c r="D89" s="50">
        <v>5</v>
      </c>
      <c r="E89" s="50">
        <v>5</v>
      </c>
      <c r="F89" s="50">
        <v>3</v>
      </c>
      <c r="G89" s="50">
        <v>0</v>
      </c>
      <c r="H89" s="50">
        <v>0</v>
      </c>
      <c r="I89" s="50">
        <v>0</v>
      </c>
      <c r="J89" s="50">
        <v>2</v>
      </c>
      <c r="K89" s="87" t="e">
        <f>'Tab 2 - budget per partner'!L7</f>
        <v>#REF!</v>
      </c>
      <c r="L89" s="61" t="e">
        <f>C89/SUM($C89:$J89)*$K89</f>
        <v>#REF!</v>
      </c>
      <c r="M89" s="61" t="e">
        <f t="shared" ref="M89:S89" si="48">D89/SUM($C89:$J89)*$K89</f>
        <v>#REF!</v>
      </c>
      <c r="N89" s="61" t="e">
        <f t="shared" si="48"/>
        <v>#REF!</v>
      </c>
      <c r="O89" s="61" t="e">
        <f t="shared" si="48"/>
        <v>#REF!</v>
      </c>
      <c r="P89" s="61" t="e">
        <f t="shared" si="48"/>
        <v>#REF!</v>
      </c>
      <c r="Q89" s="61" t="e">
        <f t="shared" si="48"/>
        <v>#REF!</v>
      </c>
      <c r="R89" s="61" t="e">
        <f t="shared" si="48"/>
        <v>#REF!</v>
      </c>
      <c r="S89" s="61" t="e">
        <f t="shared" si="48"/>
        <v>#REF!</v>
      </c>
      <c r="T89" s="55" t="e">
        <f>SUM(L89:S89)</f>
        <v>#REF!</v>
      </c>
    </row>
    <row r="90" spans="2:20">
      <c r="B90" s="20" t="s">
        <v>48</v>
      </c>
      <c r="C90" s="50">
        <v>0</v>
      </c>
      <c r="D90" s="50">
        <v>2</v>
      </c>
      <c r="E90" s="50">
        <v>6</v>
      </c>
      <c r="F90" s="50">
        <v>5</v>
      </c>
      <c r="G90" s="50">
        <v>0</v>
      </c>
      <c r="H90" s="50">
        <v>0</v>
      </c>
      <c r="I90" s="50">
        <v>0</v>
      </c>
      <c r="J90" s="50">
        <v>2</v>
      </c>
      <c r="K90" s="87" t="e">
        <f>'Tab 2 - budget per partner'!L8</f>
        <v>#REF!</v>
      </c>
      <c r="L90" s="61" t="e">
        <f t="shared" ref="L90:L102" si="49">C90/SUM($C90:$J90)*$K90</f>
        <v>#REF!</v>
      </c>
      <c r="M90" s="61" t="e">
        <f t="shared" ref="M90:M102" si="50">D90/SUM($C90:$J90)*$K90</f>
        <v>#REF!</v>
      </c>
      <c r="N90" s="61" t="e">
        <f t="shared" ref="N90:N102" si="51">E90/SUM($C90:$J90)*$K90</f>
        <v>#REF!</v>
      </c>
      <c r="O90" s="61" t="e">
        <f t="shared" ref="O90:O102" si="52">F90/SUM($C90:$J90)*$K90</f>
        <v>#REF!</v>
      </c>
      <c r="P90" s="61" t="e">
        <f t="shared" ref="P90:P102" si="53">G90/SUM($C90:$J90)*$K90</f>
        <v>#REF!</v>
      </c>
      <c r="Q90" s="61" t="e">
        <f t="shared" ref="Q90:Q102" si="54">H90/SUM($C90:$J90)*$K90</f>
        <v>#REF!</v>
      </c>
      <c r="R90" s="61" t="e">
        <f t="shared" ref="R90:R102" si="55">I90/SUM($C90:$J90)*$K90</f>
        <v>#REF!</v>
      </c>
      <c r="S90" s="61" t="e">
        <f t="shared" ref="S90:S102" si="56">J90/SUM($C90:$J90)*$K90</f>
        <v>#REF!</v>
      </c>
      <c r="T90" s="55" t="e">
        <f t="shared" ref="T90:T103" si="57">SUM(L90:S90)</f>
        <v>#REF!</v>
      </c>
    </row>
    <row r="91" spans="2:20">
      <c r="B91" s="20" t="s">
        <v>49</v>
      </c>
      <c r="C91" s="51"/>
      <c r="D91" s="52">
        <v>2</v>
      </c>
      <c r="E91" s="52">
        <v>1</v>
      </c>
      <c r="F91" s="52">
        <v>1</v>
      </c>
      <c r="G91" s="52">
        <v>2</v>
      </c>
      <c r="H91" s="52">
        <v>2</v>
      </c>
      <c r="I91" s="52"/>
      <c r="J91" s="52">
        <v>3</v>
      </c>
      <c r="K91" s="87" t="e">
        <f>'Tab 2 - budget per partner'!L9</f>
        <v>#REF!</v>
      </c>
      <c r="L91" s="61" t="e">
        <f t="shared" si="49"/>
        <v>#REF!</v>
      </c>
      <c r="M91" s="61" t="e">
        <f t="shared" si="50"/>
        <v>#REF!</v>
      </c>
      <c r="N91" s="61" t="e">
        <f t="shared" si="51"/>
        <v>#REF!</v>
      </c>
      <c r="O91" s="61" t="e">
        <f t="shared" si="52"/>
        <v>#REF!</v>
      </c>
      <c r="P91" s="61" t="e">
        <f t="shared" si="53"/>
        <v>#REF!</v>
      </c>
      <c r="Q91" s="61" t="e">
        <f t="shared" si="54"/>
        <v>#REF!</v>
      </c>
      <c r="R91" s="61" t="e">
        <f t="shared" si="55"/>
        <v>#REF!</v>
      </c>
      <c r="S91" s="61" t="e">
        <f t="shared" si="56"/>
        <v>#REF!</v>
      </c>
      <c r="T91" s="55" t="e">
        <f t="shared" si="57"/>
        <v>#REF!</v>
      </c>
    </row>
    <row r="92" spans="2:20">
      <c r="B92" s="20" t="s">
        <v>50</v>
      </c>
      <c r="C92" s="50">
        <v>0</v>
      </c>
      <c r="D92" s="50">
        <v>3</v>
      </c>
      <c r="E92" s="50">
        <v>0</v>
      </c>
      <c r="F92" s="50">
        <v>2</v>
      </c>
      <c r="G92" s="50">
        <v>0</v>
      </c>
      <c r="H92" s="50">
        <v>3</v>
      </c>
      <c r="I92" s="50">
        <v>0</v>
      </c>
      <c r="J92" s="50">
        <v>2</v>
      </c>
      <c r="K92" s="87" t="e">
        <f>'Tab 2 - budget per partner'!L10</f>
        <v>#REF!</v>
      </c>
      <c r="L92" s="61" t="e">
        <f t="shared" si="49"/>
        <v>#REF!</v>
      </c>
      <c r="M92" s="61" t="e">
        <f t="shared" si="50"/>
        <v>#REF!</v>
      </c>
      <c r="N92" s="61" t="e">
        <f t="shared" si="51"/>
        <v>#REF!</v>
      </c>
      <c r="O92" s="61" t="e">
        <f t="shared" si="52"/>
        <v>#REF!</v>
      </c>
      <c r="P92" s="61" t="e">
        <f t="shared" si="53"/>
        <v>#REF!</v>
      </c>
      <c r="Q92" s="61" t="e">
        <f t="shared" si="54"/>
        <v>#REF!</v>
      </c>
      <c r="R92" s="61" t="e">
        <f t="shared" si="55"/>
        <v>#REF!</v>
      </c>
      <c r="S92" s="61" t="e">
        <f t="shared" si="56"/>
        <v>#REF!</v>
      </c>
      <c r="T92" s="55" t="e">
        <f t="shared" si="57"/>
        <v>#REF!</v>
      </c>
    </row>
    <row r="93" spans="2:20">
      <c r="B93" s="20" t="s">
        <v>51</v>
      </c>
      <c r="C93" s="50">
        <v>2</v>
      </c>
      <c r="D93" s="50">
        <v>3</v>
      </c>
      <c r="E93" s="50">
        <v>0</v>
      </c>
      <c r="F93" s="50">
        <v>0</v>
      </c>
      <c r="G93" s="50">
        <v>2</v>
      </c>
      <c r="H93" s="50">
        <v>1</v>
      </c>
      <c r="I93" s="50">
        <v>2</v>
      </c>
      <c r="J93" s="50">
        <v>0</v>
      </c>
      <c r="K93" s="87" t="e">
        <f>'Tab 2 - budget per partner'!L11</f>
        <v>#REF!</v>
      </c>
      <c r="L93" s="61" t="e">
        <f t="shared" si="49"/>
        <v>#REF!</v>
      </c>
      <c r="M93" s="61" t="e">
        <f t="shared" si="50"/>
        <v>#REF!</v>
      </c>
      <c r="N93" s="61" t="e">
        <f t="shared" si="51"/>
        <v>#REF!</v>
      </c>
      <c r="O93" s="61" t="e">
        <f t="shared" si="52"/>
        <v>#REF!</v>
      </c>
      <c r="P93" s="61" t="e">
        <f t="shared" si="53"/>
        <v>#REF!</v>
      </c>
      <c r="Q93" s="61" t="e">
        <f t="shared" si="54"/>
        <v>#REF!</v>
      </c>
      <c r="R93" s="61" t="e">
        <f t="shared" si="55"/>
        <v>#REF!</v>
      </c>
      <c r="S93" s="61" t="e">
        <f t="shared" si="56"/>
        <v>#REF!</v>
      </c>
      <c r="T93" s="55" t="e">
        <f t="shared" si="57"/>
        <v>#REF!</v>
      </c>
    </row>
    <row r="94" spans="2:20">
      <c r="B94" s="20" t="s">
        <v>52</v>
      </c>
      <c r="C94" s="50">
        <v>0</v>
      </c>
      <c r="D94" s="50">
        <v>2</v>
      </c>
      <c r="E94" s="50">
        <v>0</v>
      </c>
      <c r="F94" s="50">
        <v>6</v>
      </c>
      <c r="G94" s="50">
        <v>0</v>
      </c>
      <c r="H94" s="50">
        <v>5</v>
      </c>
      <c r="I94" s="50">
        <v>2</v>
      </c>
      <c r="J94" s="50">
        <v>4</v>
      </c>
      <c r="K94" s="87" t="e">
        <f>'Tab 2 - budget per partner'!L12</f>
        <v>#REF!</v>
      </c>
      <c r="L94" s="61" t="e">
        <f t="shared" si="49"/>
        <v>#REF!</v>
      </c>
      <c r="M94" s="61" t="e">
        <f t="shared" si="50"/>
        <v>#REF!</v>
      </c>
      <c r="N94" s="61" t="e">
        <f t="shared" si="51"/>
        <v>#REF!</v>
      </c>
      <c r="O94" s="61" t="e">
        <f t="shared" si="52"/>
        <v>#REF!</v>
      </c>
      <c r="P94" s="61" t="e">
        <f t="shared" si="53"/>
        <v>#REF!</v>
      </c>
      <c r="Q94" s="61" t="e">
        <f t="shared" si="54"/>
        <v>#REF!</v>
      </c>
      <c r="R94" s="61" t="e">
        <f t="shared" si="55"/>
        <v>#REF!</v>
      </c>
      <c r="S94" s="61" t="e">
        <f t="shared" si="56"/>
        <v>#REF!</v>
      </c>
      <c r="T94" s="55" t="e">
        <f t="shared" si="57"/>
        <v>#REF!</v>
      </c>
    </row>
    <row r="95" spans="2:20">
      <c r="B95" s="20" t="s">
        <v>53</v>
      </c>
      <c r="C95" s="50">
        <v>0</v>
      </c>
      <c r="D95" s="50">
        <v>0</v>
      </c>
      <c r="E95" s="50">
        <v>3</v>
      </c>
      <c r="F95" s="50">
        <v>3</v>
      </c>
      <c r="G95" s="50">
        <v>3</v>
      </c>
      <c r="H95" s="50">
        <v>6</v>
      </c>
      <c r="I95" s="50">
        <v>0</v>
      </c>
      <c r="J95" s="50">
        <v>4</v>
      </c>
      <c r="K95" s="87" t="e">
        <f>'Tab 2 - budget per partner'!L13</f>
        <v>#REF!</v>
      </c>
      <c r="L95" s="61" t="e">
        <f t="shared" si="49"/>
        <v>#REF!</v>
      </c>
      <c r="M95" s="61" t="e">
        <f t="shared" si="50"/>
        <v>#REF!</v>
      </c>
      <c r="N95" s="61" t="e">
        <f t="shared" si="51"/>
        <v>#REF!</v>
      </c>
      <c r="O95" s="61" t="e">
        <f t="shared" si="52"/>
        <v>#REF!</v>
      </c>
      <c r="P95" s="61" t="e">
        <f t="shared" si="53"/>
        <v>#REF!</v>
      </c>
      <c r="Q95" s="61" t="e">
        <f t="shared" si="54"/>
        <v>#REF!</v>
      </c>
      <c r="R95" s="61" t="e">
        <f t="shared" si="55"/>
        <v>#REF!</v>
      </c>
      <c r="S95" s="61" t="e">
        <f t="shared" si="56"/>
        <v>#REF!</v>
      </c>
      <c r="T95" s="55" t="e">
        <f t="shared" si="57"/>
        <v>#REF!</v>
      </c>
    </row>
    <row r="96" spans="2:20">
      <c r="B96" s="20" t="s">
        <v>54</v>
      </c>
      <c r="C96" s="50">
        <v>0</v>
      </c>
      <c r="D96" s="50">
        <v>3</v>
      </c>
      <c r="E96" s="50">
        <v>3</v>
      </c>
      <c r="F96" s="50">
        <v>2</v>
      </c>
      <c r="G96" s="50">
        <v>0</v>
      </c>
      <c r="H96" s="50">
        <v>2</v>
      </c>
      <c r="I96" s="50">
        <v>9</v>
      </c>
      <c r="J96" s="50">
        <v>0</v>
      </c>
      <c r="K96" s="87" t="e">
        <f>'Tab 2 - budget per partner'!L14</f>
        <v>#REF!</v>
      </c>
      <c r="L96" s="61" t="e">
        <f t="shared" si="49"/>
        <v>#REF!</v>
      </c>
      <c r="M96" s="61" t="e">
        <f t="shared" si="50"/>
        <v>#REF!</v>
      </c>
      <c r="N96" s="61" t="e">
        <f t="shared" si="51"/>
        <v>#REF!</v>
      </c>
      <c r="O96" s="61" t="e">
        <f t="shared" si="52"/>
        <v>#REF!</v>
      </c>
      <c r="P96" s="61" t="e">
        <f t="shared" si="53"/>
        <v>#REF!</v>
      </c>
      <c r="Q96" s="61" t="e">
        <f t="shared" si="54"/>
        <v>#REF!</v>
      </c>
      <c r="R96" s="61" t="e">
        <f t="shared" si="55"/>
        <v>#REF!</v>
      </c>
      <c r="S96" s="61" t="e">
        <f t="shared" si="56"/>
        <v>#REF!</v>
      </c>
      <c r="T96" s="55" t="e">
        <f t="shared" si="57"/>
        <v>#REF!</v>
      </c>
    </row>
    <row r="97" spans="2:20">
      <c r="B97" s="20" t="s">
        <v>55</v>
      </c>
      <c r="C97" s="50">
        <v>6</v>
      </c>
      <c r="D97" s="50">
        <v>2</v>
      </c>
      <c r="E97" s="50">
        <v>3</v>
      </c>
      <c r="F97" s="50">
        <v>0</v>
      </c>
      <c r="G97" s="50">
        <v>0</v>
      </c>
      <c r="H97" s="50">
        <v>0</v>
      </c>
      <c r="I97" s="50">
        <v>1</v>
      </c>
      <c r="J97" s="50">
        <v>13</v>
      </c>
      <c r="K97" s="87" t="e">
        <f>'Tab 2 - budget per partner'!L15</f>
        <v>#REF!</v>
      </c>
      <c r="L97" s="61" t="e">
        <f t="shared" si="49"/>
        <v>#REF!</v>
      </c>
      <c r="M97" s="61" t="e">
        <f t="shared" si="50"/>
        <v>#REF!</v>
      </c>
      <c r="N97" s="61" t="e">
        <f t="shared" si="51"/>
        <v>#REF!</v>
      </c>
      <c r="O97" s="61" t="e">
        <f t="shared" si="52"/>
        <v>#REF!</v>
      </c>
      <c r="P97" s="61" t="e">
        <f t="shared" si="53"/>
        <v>#REF!</v>
      </c>
      <c r="Q97" s="61" t="e">
        <f t="shared" si="54"/>
        <v>#REF!</v>
      </c>
      <c r="R97" s="61" t="e">
        <f t="shared" si="55"/>
        <v>#REF!</v>
      </c>
      <c r="S97" s="61" t="e">
        <f t="shared" si="56"/>
        <v>#REF!</v>
      </c>
      <c r="T97" s="55" t="e">
        <f t="shared" si="57"/>
        <v>#REF!</v>
      </c>
    </row>
    <row r="98" spans="2:20">
      <c r="B98" s="20" t="s">
        <v>56</v>
      </c>
      <c r="C98" s="50">
        <v>4</v>
      </c>
      <c r="D98" s="50">
        <v>2</v>
      </c>
      <c r="E98" s="50">
        <v>1</v>
      </c>
      <c r="F98" s="50">
        <v>0</v>
      </c>
      <c r="G98" s="50">
        <v>2</v>
      </c>
      <c r="H98" s="50">
        <v>1</v>
      </c>
      <c r="I98" s="50">
        <v>0</v>
      </c>
      <c r="J98" s="50">
        <v>1</v>
      </c>
      <c r="K98" s="87" t="e">
        <f>'Tab 2 - budget per partner'!L16</f>
        <v>#REF!</v>
      </c>
      <c r="L98" s="61" t="e">
        <f t="shared" si="49"/>
        <v>#REF!</v>
      </c>
      <c r="M98" s="61" t="e">
        <f t="shared" si="50"/>
        <v>#REF!</v>
      </c>
      <c r="N98" s="61" t="e">
        <f t="shared" si="51"/>
        <v>#REF!</v>
      </c>
      <c r="O98" s="61" t="e">
        <f t="shared" si="52"/>
        <v>#REF!</v>
      </c>
      <c r="P98" s="61" t="e">
        <f t="shared" si="53"/>
        <v>#REF!</v>
      </c>
      <c r="Q98" s="61" t="e">
        <f t="shared" si="54"/>
        <v>#REF!</v>
      </c>
      <c r="R98" s="61" t="e">
        <f t="shared" si="55"/>
        <v>#REF!</v>
      </c>
      <c r="S98" s="61" t="e">
        <f t="shared" si="56"/>
        <v>#REF!</v>
      </c>
      <c r="T98" s="55" t="e">
        <f t="shared" si="57"/>
        <v>#REF!</v>
      </c>
    </row>
    <row r="99" spans="2:20">
      <c r="B99" s="20" t="s">
        <v>57</v>
      </c>
      <c r="C99" s="50">
        <v>3</v>
      </c>
      <c r="D99" s="50">
        <v>0</v>
      </c>
      <c r="E99" s="50">
        <v>0</v>
      </c>
      <c r="F99" s="50">
        <v>2</v>
      </c>
      <c r="G99" s="50">
        <v>1</v>
      </c>
      <c r="H99" s="50">
        <v>2</v>
      </c>
      <c r="I99" s="50">
        <v>2</v>
      </c>
      <c r="J99" s="50">
        <v>0</v>
      </c>
      <c r="K99" s="87" t="e">
        <f>'Tab 2 - budget per partner'!L17</f>
        <v>#REF!</v>
      </c>
      <c r="L99" s="61" t="e">
        <f t="shared" si="49"/>
        <v>#REF!</v>
      </c>
      <c r="M99" s="61" t="e">
        <f t="shared" si="50"/>
        <v>#REF!</v>
      </c>
      <c r="N99" s="61" t="e">
        <f t="shared" si="51"/>
        <v>#REF!</v>
      </c>
      <c r="O99" s="61" t="e">
        <f t="shared" si="52"/>
        <v>#REF!</v>
      </c>
      <c r="P99" s="61" t="e">
        <f t="shared" si="53"/>
        <v>#REF!</v>
      </c>
      <c r="Q99" s="61" t="e">
        <f t="shared" si="54"/>
        <v>#REF!</v>
      </c>
      <c r="R99" s="61" t="e">
        <f t="shared" si="55"/>
        <v>#REF!</v>
      </c>
      <c r="S99" s="61" t="e">
        <f t="shared" si="56"/>
        <v>#REF!</v>
      </c>
      <c r="T99" s="55" t="e">
        <f t="shared" si="57"/>
        <v>#REF!</v>
      </c>
    </row>
    <row r="100" spans="2:20">
      <c r="B100" s="20" t="s">
        <v>14</v>
      </c>
      <c r="C100" s="50">
        <v>0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87" t="e">
        <f>'Tab 2 - budget per partner'!L18</f>
        <v>#REF!</v>
      </c>
      <c r="L100" s="61"/>
      <c r="M100" s="61"/>
      <c r="N100" s="61"/>
      <c r="O100" s="61"/>
      <c r="P100" s="61"/>
      <c r="Q100" s="61"/>
      <c r="R100" s="61"/>
      <c r="S100" s="61"/>
      <c r="T100" s="55">
        <f t="shared" si="57"/>
        <v>0</v>
      </c>
    </row>
    <row r="101" spans="2:20">
      <c r="B101" s="20" t="s">
        <v>15</v>
      </c>
      <c r="C101" s="50">
        <v>0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87" t="e">
        <f>'Tab 2 - budget per partner'!L19</f>
        <v>#REF!</v>
      </c>
      <c r="L101" s="61"/>
      <c r="M101" s="61"/>
      <c r="N101" s="61"/>
      <c r="O101" s="61"/>
      <c r="P101" s="61"/>
      <c r="Q101" s="61"/>
      <c r="R101" s="61"/>
      <c r="S101" s="61"/>
      <c r="T101" s="55">
        <f t="shared" si="57"/>
        <v>0</v>
      </c>
    </row>
    <row r="102" spans="2:20">
      <c r="B102" s="20" t="s">
        <v>58</v>
      </c>
      <c r="C102" s="50">
        <v>0</v>
      </c>
      <c r="D102" s="50">
        <v>4</v>
      </c>
      <c r="E102" s="50">
        <v>0</v>
      </c>
      <c r="F102" s="50">
        <v>0</v>
      </c>
      <c r="G102" s="50">
        <v>1</v>
      </c>
      <c r="H102" s="50">
        <v>0</v>
      </c>
      <c r="I102" s="50">
        <v>2</v>
      </c>
      <c r="J102" s="50">
        <v>0</v>
      </c>
      <c r="K102" s="87" t="e">
        <f>'Tab 2 - budget per partner'!L20</f>
        <v>#REF!</v>
      </c>
      <c r="L102" s="61" t="e">
        <f t="shared" si="49"/>
        <v>#REF!</v>
      </c>
      <c r="M102" s="61" t="e">
        <f t="shared" si="50"/>
        <v>#REF!</v>
      </c>
      <c r="N102" s="61" t="e">
        <f t="shared" si="51"/>
        <v>#REF!</v>
      </c>
      <c r="O102" s="61" t="e">
        <f t="shared" si="52"/>
        <v>#REF!</v>
      </c>
      <c r="P102" s="61" t="e">
        <f t="shared" si="53"/>
        <v>#REF!</v>
      </c>
      <c r="Q102" s="61" t="e">
        <f t="shared" si="54"/>
        <v>#REF!</v>
      </c>
      <c r="R102" s="61" t="e">
        <f t="shared" si="55"/>
        <v>#REF!</v>
      </c>
      <c r="S102" s="61" t="e">
        <f t="shared" si="56"/>
        <v>#REF!</v>
      </c>
      <c r="T102" s="55" t="e">
        <f t="shared" si="57"/>
        <v>#REF!</v>
      </c>
    </row>
    <row r="103" spans="2:20">
      <c r="B103" s="20" t="s">
        <v>59</v>
      </c>
      <c r="C103" s="50">
        <v>0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87" t="e">
        <f>'Tab 2 - budget per partner'!L21</f>
        <v>#REF!</v>
      </c>
      <c r="L103" s="61"/>
      <c r="M103" s="61"/>
      <c r="N103" s="61"/>
      <c r="O103" s="61"/>
      <c r="P103" s="61"/>
      <c r="Q103" s="61"/>
      <c r="R103" s="61"/>
      <c r="S103" s="61"/>
      <c r="T103" s="55">
        <f t="shared" si="57"/>
        <v>0</v>
      </c>
    </row>
    <row r="104" spans="2:20">
      <c r="C104" s="58">
        <f>SUM(C89:C103)</f>
        <v>15</v>
      </c>
      <c r="D104" s="58">
        <f t="shared" ref="D104" si="58">SUM(D89:D103)</f>
        <v>28</v>
      </c>
      <c r="E104" s="58">
        <f t="shared" ref="E104" si="59">SUM(E89:E103)</f>
        <v>22</v>
      </c>
      <c r="F104" s="58">
        <f t="shared" ref="F104" si="60">SUM(F89:F103)</f>
        <v>24</v>
      </c>
      <c r="G104" s="58">
        <f t="shared" ref="G104" si="61">SUM(G89:G103)</f>
        <v>11</v>
      </c>
      <c r="H104" s="58">
        <f t="shared" ref="H104" si="62">SUM(H89:H103)</f>
        <v>22</v>
      </c>
      <c r="I104" s="58">
        <f t="shared" ref="I104" si="63">SUM(I89:I103)</f>
        <v>18</v>
      </c>
      <c r="J104" s="58">
        <f t="shared" ref="J104" si="64">SUM(J89:J103)</f>
        <v>31</v>
      </c>
      <c r="K104" s="62" t="e">
        <f t="shared" ref="K104" si="65">SUM(K89:K103)</f>
        <v>#REF!</v>
      </c>
      <c r="L104" s="55" t="e">
        <f t="shared" ref="L104" si="66">SUM(L89:L103)</f>
        <v>#REF!</v>
      </c>
      <c r="M104" s="55" t="e">
        <f t="shared" ref="M104" si="67">SUM(M89:M103)</f>
        <v>#REF!</v>
      </c>
      <c r="N104" s="55" t="e">
        <f t="shared" ref="N104" si="68">SUM(N89:N103)</f>
        <v>#REF!</v>
      </c>
      <c r="O104" s="55" t="e">
        <f t="shared" ref="O104" si="69">SUM(O89:O103)</f>
        <v>#REF!</v>
      </c>
      <c r="P104" s="55" t="e">
        <f t="shared" ref="P104" si="70">SUM(P89:P103)</f>
        <v>#REF!</v>
      </c>
      <c r="Q104" s="55" t="e">
        <f t="shared" ref="Q104" si="71">SUM(Q89:Q103)</f>
        <v>#REF!</v>
      </c>
      <c r="R104" s="55" t="e">
        <f t="shared" ref="R104" si="72">SUM(R89:R103)</f>
        <v>#REF!</v>
      </c>
      <c r="S104" s="55" t="e">
        <f t="shared" ref="S104" si="73">SUM(S89:S103)</f>
        <v>#REF!</v>
      </c>
      <c r="T104" s="55" t="e">
        <f>SUM(T89:T103)</f>
        <v>#REF!</v>
      </c>
    </row>
    <row r="110" spans="2:20">
      <c r="B110" s="83" t="s">
        <v>1</v>
      </c>
    </row>
    <row r="112" spans="2:20" ht="95">
      <c r="C112" s="80" t="s">
        <v>19</v>
      </c>
      <c r="D112" s="80" t="s">
        <v>20</v>
      </c>
      <c r="E112" s="80" t="s">
        <v>22</v>
      </c>
      <c r="F112" s="80" t="s">
        <v>23</v>
      </c>
      <c r="G112" s="80" t="s">
        <v>24</v>
      </c>
      <c r="H112" s="80" t="s">
        <v>25</v>
      </c>
      <c r="I112" s="80" t="s">
        <v>26</v>
      </c>
      <c r="J112" s="80" t="s">
        <v>27</v>
      </c>
      <c r="L112" s="80" t="s">
        <v>19</v>
      </c>
      <c r="M112" s="80" t="s">
        <v>20</v>
      </c>
      <c r="N112" s="80" t="s">
        <v>22</v>
      </c>
      <c r="O112" s="80" t="s">
        <v>23</v>
      </c>
      <c r="P112" s="80" t="s">
        <v>24</v>
      </c>
      <c r="Q112" s="80" t="s">
        <v>25</v>
      </c>
      <c r="R112" s="80" t="s">
        <v>26</v>
      </c>
      <c r="S112" s="80" t="s">
        <v>27</v>
      </c>
    </row>
    <row r="113" spans="2:20">
      <c r="B113" s="20" t="s">
        <v>47</v>
      </c>
      <c r="C113" s="42">
        <v>0</v>
      </c>
      <c r="D113" s="42">
        <v>0.25</v>
      </c>
      <c r="E113" s="42">
        <v>0.3</v>
      </c>
      <c r="F113" s="42">
        <v>0.24</v>
      </c>
      <c r="G113" s="42">
        <v>0</v>
      </c>
      <c r="H113" s="42">
        <v>0</v>
      </c>
      <c r="I113" s="42">
        <v>0</v>
      </c>
      <c r="J113" s="42">
        <v>0.21</v>
      </c>
      <c r="K113" s="54" t="e">
        <f>'Tab 2 - budget per partner'!O7</f>
        <v>#REF!</v>
      </c>
      <c r="L113" s="47" t="e">
        <f>C113*$K113</f>
        <v>#REF!</v>
      </c>
      <c r="M113" s="47" t="e">
        <f t="shared" ref="M113:M127" si="74">D113*$K113</f>
        <v>#REF!</v>
      </c>
      <c r="N113" s="47" t="e">
        <f t="shared" ref="N113:N127" si="75">E113*$K113</f>
        <v>#REF!</v>
      </c>
      <c r="O113" s="47" t="e">
        <f t="shared" ref="O113:O127" si="76">F113*$K113</f>
        <v>#REF!</v>
      </c>
      <c r="P113" s="47" t="e">
        <f t="shared" ref="P113:P127" si="77">G113*$K113</f>
        <v>#REF!</v>
      </c>
      <c r="Q113" s="47" t="e">
        <f t="shared" ref="Q113:Q127" si="78">H113*$K113</f>
        <v>#REF!</v>
      </c>
      <c r="R113" s="47" t="e">
        <f t="shared" ref="R113:R127" si="79">I113*$K113</f>
        <v>#REF!</v>
      </c>
      <c r="S113" s="47" t="e">
        <f t="shared" ref="S113:S127" si="80">J113*$K113</f>
        <v>#REF!</v>
      </c>
      <c r="T113" s="46" t="e">
        <f>SUM(L113:S113)</f>
        <v>#REF!</v>
      </c>
    </row>
    <row r="114" spans="2:20">
      <c r="B114" s="20" t="s">
        <v>48</v>
      </c>
      <c r="C114" s="42">
        <v>0</v>
      </c>
      <c r="D114" s="42">
        <v>0.22</v>
      </c>
      <c r="E114" s="42">
        <v>0.05</v>
      </c>
      <c r="F114" s="42">
        <v>0.5</v>
      </c>
      <c r="G114" s="42">
        <v>0</v>
      </c>
      <c r="H114" s="42">
        <v>0.02</v>
      </c>
      <c r="I114" s="42">
        <v>0</v>
      </c>
      <c r="J114" s="42">
        <v>0.21</v>
      </c>
      <c r="K114" s="54" t="e">
        <f>'Tab 2 - budget per partner'!O8</f>
        <v>#REF!</v>
      </c>
      <c r="L114" s="47" t="e">
        <f t="shared" ref="L114:L127" si="81">C114*$K114</f>
        <v>#REF!</v>
      </c>
      <c r="M114" s="47" t="e">
        <f t="shared" si="74"/>
        <v>#REF!</v>
      </c>
      <c r="N114" s="47" t="e">
        <f t="shared" si="75"/>
        <v>#REF!</v>
      </c>
      <c r="O114" s="47" t="e">
        <f t="shared" si="76"/>
        <v>#REF!</v>
      </c>
      <c r="P114" s="47" t="e">
        <f t="shared" si="77"/>
        <v>#REF!</v>
      </c>
      <c r="Q114" s="47" t="e">
        <f t="shared" si="78"/>
        <v>#REF!</v>
      </c>
      <c r="R114" s="47" t="e">
        <f t="shared" si="79"/>
        <v>#REF!</v>
      </c>
      <c r="S114" s="47" t="e">
        <f t="shared" si="80"/>
        <v>#REF!</v>
      </c>
      <c r="T114" s="46" t="e">
        <f t="shared" ref="T114:T127" si="82">SUM(L114:S114)</f>
        <v>#REF!</v>
      </c>
    </row>
    <row r="115" spans="2:20">
      <c r="B115" s="20" t="s">
        <v>49</v>
      </c>
      <c r="C115" s="43">
        <v>0</v>
      </c>
      <c r="D115" s="44">
        <v>0.15</v>
      </c>
      <c r="E115" s="44">
        <v>0</v>
      </c>
      <c r="F115" s="44">
        <v>0.03</v>
      </c>
      <c r="G115" s="44">
        <v>0.64</v>
      </c>
      <c r="H115" s="44">
        <v>0</v>
      </c>
      <c r="I115" s="44">
        <v>0.18</v>
      </c>
      <c r="J115" s="44">
        <v>0</v>
      </c>
      <c r="K115" s="54" t="e">
        <f>'Tab 2 - budget per partner'!O9</f>
        <v>#REF!</v>
      </c>
      <c r="L115" s="47" t="e">
        <f t="shared" si="81"/>
        <v>#REF!</v>
      </c>
      <c r="M115" s="47" t="e">
        <f t="shared" si="74"/>
        <v>#REF!</v>
      </c>
      <c r="N115" s="47" t="e">
        <f t="shared" si="75"/>
        <v>#REF!</v>
      </c>
      <c r="O115" s="47" t="e">
        <f t="shared" si="76"/>
        <v>#REF!</v>
      </c>
      <c r="P115" s="47" t="e">
        <f t="shared" si="77"/>
        <v>#REF!</v>
      </c>
      <c r="Q115" s="47" t="e">
        <f t="shared" si="78"/>
        <v>#REF!</v>
      </c>
      <c r="R115" s="47" t="e">
        <f t="shared" si="79"/>
        <v>#REF!</v>
      </c>
      <c r="S115" s="47" t="e">
        <f t="shared" si="80"/>
        <v>#REF!</v>
      </c>
      <c r="T115" s="46" t="e">
        <f t="shared" si="82"/>
        <v>#REF!</v>
      </c>
    </row>
    <row r="116" spans="2:20">
      <c r="B116" s="20" t="s">
        <v>50</v>
      </c>
      <c r="C116" s="42">
        <v>0</v>
      </c>
      <c r="D116" s="42">
        <v>0.25</v>
      </c>
      <c r="E116" s="42">
        <v>0</v>
      </c>
      <c r="F116" s="42">
        <v>0.25</v>
      </c>
      <c r="G116" s="42">
        <v>0</v>
      </c>
      <c r="H116" s="42">
        <v>0.3</v>
      </c>
      <c r="I116" s="42">
        <v>0</v>
      </c>
      <c r="J116" s="42">
        <v>0.2</v>
      </c>
      <c r="K116" s="54" t="e">
        <f>'Tab 2 - budget per partner'!O10</f>
        <v>#REF!</v>
      </c>
      <c r="L116" s="47" t="e">
        <f t="shared" si="81"/>
        <v>#REF!</v>
      </c>
      <c r="M116" s="47" t="e">
        <f t="shared" si="74"/>
        <v>#REF!</v>
      </c>
      <c r="N116" s="47" t="e">
        <f t="shared" si="75"/>
        <v>#REF!</v>
      </c>
      <c r="O116" s="47" t="e">
        <f t="shared" si="76"/>
        <v>#REF!</v>
      </c>
      <c r="P116" s="47" t="e">
        <f t="shared" si="77"/>
        <v>#REF!</v>
      </c>
      <c r="Q116" s="47" t="e">
        <f t="shared" si="78"/>
        <v>#REF!</v>
      </c>
      <c r="R116" s="47" t="e">
        <f t="shared" si="79"/>
        <v>#REF!</v>
      </c>
      <c r="S116" s="47" t="e">
        <f t="shared" si="80"/>
        <v>#REF!</v>
      </c>
      <c r="T116" s="46" t="e">
        <f t="shared" si="82"/>
        <v>#REF!</v>
      </c>
    </row>
    <row r="117" spans="2:20">
      <c r="B117" s="20" t="s">
        <v>51</v>
      </c>
      <c r="C117" s="42">
        <v>0.22</v>
      </c>
      <c r="D117" s="42">
        <v>0.22</v>
      </c>
      <c r="E117" s="42">
        <v>0</v>
      </c>
      <c r="F117" s="42">
        <v>0.02</v>
      </c>
      <c r="G117" s="42">
        <v>0.16</v>
      </c>
      <c r="H117" s="42">
        <v>0.2</v>
      </c>
      <c r="I117" s="42">
        <v>0.18</v>
      </c>
      <c r="J117" s="42">
        <v>0</v>
      </c>
      <c r="K117" s="54" t="e">
        <f>'Tab 2 - budget per partner'!O11</f>
        <v>#REF!</v>
      </c>
      <c r="L117" s="47" t="e">
        <f t="shared" si="81"/>
        <v>#REF!</v>
      </c>
      <c r="M117" s="47" t="e">
        <f t="shared" si="74"/>
        <v>#REF!</v>
      </c>
      <c r="N117" s="47" t="e">
        <f t="shared" si="75"/>
        <v>#REF!</v>
      </c>
      <c r="O117" s="47" t="e">
        <f t="shared" si="76"/>
        <v>#REF!</v>
      </c>
      <c r="P117" s="47" t="e">
        <f t="shared" si="77"/>
        <v>#REF!</v>
      </c>
      <c r="Q117" s="47" t="e">
        <f t="shared" si="78"/>
        <v>#REF!</v>
      </c>
      <c r="R117" s="47" t="e">
        <f t="shared" si="79"/>
        <v>#REF!</v>
      </c>
      <c r="S117" s="47" t="e">
        <f t="shared" si="80"/>
        <v>#REF!</v>
      </c>
      <c r="T117" s="46" t="e">
        <f t="shared" si="82"/>
        <v>#REF!</v>
      </c>
    </row>
    <row r="118" spans="2:20">
      <c r="B118" s="20" t="s">
        <v>52</v>
      </c>
      <c r="C118" s="42">
        <v>0</v>
      </c>
      <c r="D118" s="42">
        <v>0.02</v>
      </c>
      <c r="E118" s="42">
        <v>0</v>
      </c>
      <c r="F118" s="42">
        <v>0.33</v>
      </c>
      <c r="G118" s="42">
        <v>0</v>
      </c>
      <c r="H118" s="42">
        <v>0.33</v>
      </c>
      <c r="I118" s="42">
        <v>0.25</v>
      </c>
      <c r="J118" s="42">
        <v>7.0000000000000007E-2</v>
      </c>
      <c r="K118" s="54" t="e">
        <f>'Tab 2 - budget per partner'!O12</f>
        <v>#REF!</v>
      </c>
      <c r="L118" s="47" t="e">
        <f t="shared" si="81"/>
        <v>#REF!</v>
      </c>
      <c r="M118" s="47" t="e">
        <f t="shared" si="74"/>
        <v>#REF!</v>
      </c>
      <c r="N118" s="47" t="e">
        <f t="shared" si="75"/>
        <v>#REF!</v>
      </c>
      <c r="O118" s="47" t="e">
        <f t="shared" si="76"/>
        <v>#REF!</v>
      </c>
      <c r="P118" s="47" t="e">
        <f t="shared" si="77"/>
        <v>#REF!</v>
      </c>
      <c r="Q118" s="47" t="e">
        <f t="shared" si="78"/>
        <v>#REF!</v>
      </c>
      <c r="R118" s="47" t="e">
        <f t="shared" si="79"/>
        <v>#REF!</v>
      </c>
      <c r="S118" s="47" t="e">
        <f t="shared" si="80"/>
        <v>#REF!</v>
      </c>
      <c r="T118" s="46" t="e">
        <f t="shared" si="82"/>
        <v>#REF!</v>
      </c>
    </row>
    <row r="119" spans="2:20">
      <c r="B119" s="20" t="s">
        <v>53</v>
      </c>
      <c r="C119" s="42">
        <v>0.05</v>
      </c>
      <c r="D119" s="42">
        <v>0</v>
      </c>
      <c r="E119" s="42">
        <v>0.15</v>
      </c>
      <c r="F119" s="42">
        <v>0.15</v>
      </c>
      <c r="G119" s="42">
        <v>0.15</v>
      </c>
      <c r="H119" s="42">
        <v>0.3</v>
      </c>
      <c r="I119" s="42">
        <v>0</v>
      </c>
      <c r="J119" s="42">
        <v>0.2</v>
      </c>
      <c r="K119" s="54" t="e">
        <f>'Tab 2 - budget per partner'!O13</f>
        <v>#REF!</v>
      </c>
      <c r="L119" s="47" t="e">
        <f t="shared" si="81"/>
        <v>#REF!</v>
      </c>
      <c r="M119" s="47" t="e">
        <f t="shared" si="74"/>
        <v>#REF!</v>
      </c>
      <c r="N119" s="47" t="e">
        <f t="shared" si="75"/>
        <v>#REF!</v>
      </c>
      <c r="O119" s="47" t="e">
        <f t="shared" si="76"/>
        <v>#REF!</v>
      </c>
      <c r="P119" s="47" t="e">
        <f t="shared" si="77"/>
        <v>#REF!</v>
      </c>
      <c r="Q119" s="47" t="e">
        <f t="shared" si="78"/>
        <v>#REF!</v>
      </c>
      <c r="R119" s="47" t="e">
        <f t="shared" si="79"/>
        <v>#REF!</v>
      </c>
      <c r="S119" s="47" t="e">
        <f t="shared" si="80"/>
        <v>#REF!</v>
      </c>
      <c r="T119" s="46" t="e">
        <f t="shared" si="82"/>
        <v>#REF!</v>
      </c>
    </row>
    <row r="120" spans="2:20">
      <c r="B120" s="20" t="s">
        <v>54</v>
      </c>
      <c r="C120" s="42">
        <v>0</v>
      </c>
      <c r="D120" s="42">
        <v>0.2</v>
      </c>
      <c r="E120" s="42">
        <v>0.2</v>
      </c>
      <c r="F120" s="42">
        <v>0.1</v>
      </c>
      <c r="G120" s="42">
        <v>0</v>
      </c>
      <c r="H120" s="42">
        <v>0</v>
      </c>
      <c r="I120" s="42">
        <v>0.5</v>
      </c>
      <c r="J120" s="42">
        <v>0</v>
      </c>
      <c r="K120" s="54" t="e">
        <f>'Tab 2 - budget per partner'!O14</f>
        <v>#REF!</v>
      </c>
      <c r="L120" s="47" t="e">
        <f t="shared" si="81"/>
        <v>#REF!</v>
      </c>
      <c r="M120" s="47" t="e">
        <f t="shared" si="74"/>
        <v>#REF!</v>
      </c>
      <c r="N120" s="47" t="e">
        <f t="shared" si="75"/>
        <v>#REF!</v>
      </c>
      <c r="O120" s="47" t="e">
        <f t="shared" si="76"/>
        <v>#REF!</v>
      </c>
      <c r="P120" s="47" t="e">
        <f t="shared" si="77"/>
        <v>#REF!</v>
      </c>
      <c r="Q120" s="47" t="e">
        <f t="shared" si="78"/>
        <v>#REF!</v>
      </c>
      <c r="R120" s="47" t="e">
        <f t="shared" si="79"/>
        <v>#REF!</v>
      </c>
      <c r="S120" s="47" t="e">
        <f t="shared" si="80"/>
        <v>#REF!</v>
      </c>
      <c r="T120" s="46" t="e">
        <f t="shared" si="82"/>
        <v>#REF!</v>
      </c>
    </row>
    <row r="121" spans="2:20">
      <c r="B121" s="20" t="s">
        <v>55</v>
      </c>
      <c r="C121" s="42">
        <v>0.26</v>
      </c>
      <c r="D121" s="42">
        <v>0.08</v>
      </c>
      <c r="E121" s="42">
        <v>0.12</v>
      </c>
      <c r="F121" s="42">
        <v>0</v>
      </c>
      <c r="G121" s="42">
        <v>0</v>
      </c>
      <c r="H121" s="42">
        <v>0</v>
      </c>
      <c r="I121" s="42">
        <v>0.04</v>
      </c>
      <c r="J121" s="42">
        <v>0.5</v>
      </c>
      <c r="K121" s="54" t="e">
        <f>'Tab 2 - budget per partner'!O15</f>
        <v>#REF!</v>
      </c>
      <c r="L121" s="47" t="e">
        <f t="shared" si="81"/>
        <v>#REF!</v>
      </c>
      <c r="M121" s="47" t="e">
        <f t="shared" si="74"/>
        <v>#REF!</v>
      </c>
      <c r="N121" s="47" t="e">
        <f t="shared" si="75"/>
        <v>#REF!</v>
      </c>
      <c r="O121" s="47" t="e">
        <f t="shared" si="76"/>
        <v>#REF!</v>
      </c>
      <c r="P121" s="47" t="e">
        <f t="shared" si="77"/>
        <v>#REF!</v>
      </c>
      <c r="Q121" s="47" t="e">
        <f t="shared" si="78"/>
        <v>#REF!</v>
      </c>
      <c r="R121" s="47" t="e">
        <f t="shared" si="79"/>
        <v>#REF!</v>
      </c>
      <c r="S121" s="47" t="e">
        <f t="shared" si="80"/>
        <v>#REF!</v>
      </c>
      <c r="T121" s="46" t="e">
        <f t="shared" si="82"/>
        <v>#REF!</v>
      </c>
    </row>
    <row r="122" spans="2:20">
      <c r="B122" s="20" t="s">
        <v>56</v>
      </c>
      <c r="C122" s="42">
        <v>0.45</v>
      </c>
      <c r="D122" s="42">
        <v>0.15</v>
      </c>
      <c r="E122" s="42">
        <v>0.1</v>
      </c>
      <c r="F122" s="42">
        <v>0</v>
      </c>
      <c r="G122" s="42">
        <v>0.15</v>
      </c>
      <c r="H122" s="42">
        <v>0.1</v>
      </c>
      <c r="I122" s="42">
        <v>0</v>
      </c>
      <c r="J122" s="42">
        <v>0.05</v>
      </c>
      <c r="K122" s="54" t="e">
        <f>'Tab 2 - budget per partner'!O16</f>
        <v>#REF!</v>
      </c>
      <c r="L122" s="47" t="e">
        <f t="shared" si="81"/>
        <v>#REF!</v>
      </c>
      <c r="M122" s="47" t="e">
        <f t="shared" si="74"/>
        <v>#REF!</v>
      </c>
      <c r="N122" s="47" t="e">
        <f t="shared" si="75"/>
        <v>#REF!</v>
      </c>
      <c r="O122" s="47" t="e">
        <f t="shared" si="76"/>
        <v>#REF!</v>
      </c>
      <c r="P122" s="47" t="e">
        <f t="shared" si="77"/>
        <v>#REF!</v>
      </c>
      <c r="Q122" s="47" t="e">
        <f t="shared" si="78"/>
        <v>#REF!</v>
      </c>
      <c r="R122" s="47" t="e">
        <f t="shared" si="79"/>
        <v>#REF!</v>
      </c>
      <c r="S122" s="47" t="e">
        <f t="shared" si="80"/>
        <v>#REF!</v>
      </c>
      <c r="T122" s="46" t="e">
        <f t="shared" si="82"/>
        <v>#REF!</v>
      </c>
    </row>
    <row r="123" spans="2:20">
      <c r="B123" s="20" t="s">
        <v>57</v>
      </c>
      <c r="C123" s="42">
        <v>0.37</v>
      </c>
      <c r="D123" s="42">
        <v>0</v>
      </c>
      <c r="E123" s="42">
        <v>0</v>
      </c>
      <c r="F123" s="42">
        <v>0.16</v>
      </c>
      <c r="G123" s="42">
        <v>0.05</v>
      </c>
      <c r="H123" s="42">
        <v>0.21</v>
      </c>
      <c r="I123" s="42">
        <v>0.21</v>
      </c>
      <c r="J123" s="42">
        <v>0</v>
      </c>
      <c r="K123" s="54" t="e">
        <f>'Tab 2 - budget per partner'!O17</f>
        <v>#REF!</v>
      </c>
      <c r="L123" s="47" t="e">
        <f t="shared" si="81"/>
        <v>#REF!</v>
      </c>
      <c r="M123" s="47" t="e">
        <f t="shared" si="74"/>
        <v>#REF!</v>
      </c>
      <c r="N123" s="47" t="e">
        <f t="shared" si="75"/>
        <v>#REF!</v>
      </c>
      <c r="O123" s="47" t="e">
        <f t="shared" si="76"/>
        <v>#REF!</v>
      </c>
      <c r="P123" s="47" t="e">
        <f t="shared" si="77"/>
        <v>#REF!</v>
      </c>
      <c r="Q123" s="47" t="e">
        <f t="shared" si="78"/>
        <v>#REF!</v>
      </c>
      <c r="R123" s="47" t="e">
        <f t="shared" si="79"/>
        <v>#REF!</v>
      </c>
      <c r="S123" s="47" t="e">
        <f t="shared" si="80"/>
        <v>#REF!</v>
      </c>
      <c r="T123" s="46" t="e">
        <f t="shared" si="82"/>
        <v>#REF!</v>
      </c>
    </row>
    <row r="124" spans="2:20">
      <c r="B124" s="20" t="s">
        <v>14</v>
      </c>
      <c r="C124" s="42">
        <v>0.2</v>
      </c>
      <c r="D124" s="42">
        <v>0</v>
      </c>
      <c r="E124" s="42">
        <v>0</v>
      </c>
      <c r="F124" s="42">
        <v>0.25</v>
      </c>
      <c r="G124" s="42">
        <v>0</v>
      </c>
      <c r="H124" s="42">
        <v>0.3</v>
      </c>
      <c r="I124" s="42">
        <v>0.25</v>
      </c>
      <c r="J124" s="42">
        <v>0</v>
      </c>
      <c r="K124" s="54" t="e">
        <f>'Tab 2 - budget per partner'!O18</f>
        <v>#REF!</v>
      </c>
      <c r="L124" s="47" t="e">
        <f t="shared" si="81"/>
        <v>#REF!</v>
      </c>
      <c r="M124" s="47" t="e">
        <f t="shared" si="74"/>
        <v>#REF!</v>
      </c>
      <c r="N124" s="47" t="e">
        <f t="shared" si="75"/>
        <v>#REF!</v>
      </c>
      <c r="O124" s="47" t="e">
        <f t="shared" si="76"/>
        <v>#REF!</v>
      </c>
      <c r="P124" s="47" t="e">
        <f t="shared" si="77"/>
        <v>#REF!</v>
      </c>
      <c r="Q124" s="47" t="e">
        <f t="shared" si="78"/>
        <v>#REF!</v>
      </c>
      <c r="R124" s="47" t="e">
        <f t="shared" si="79"/>
        <v>#REF!</v>
      </c>
      <c r="S124" s="47" t="e">
        <f t="shared" si="80"/>
        <v>#REF!</v>
      </c>
      <c r="T124" s="46" t="e">
        <f t="shared" si="82"/>
        <v>#REF!</v>
      </c>
    </row>
    <row r="125" spans="2:20">
      <c r="B125" s="20" t="s">
        <v>15</v>
      </c>
      <c r="C125" s="42">
        <v>0</v>
      </c>
      <c r="D125" s="42">
        <v>0.36</v>
      </c>
      <c r="E125" s="42">
        <v>0.16</v>
      </c>
      <c r="F125" s="42">
        <v>0.12</v>
      </c>
      <c r="G125" s="42">
        <v>0.12</v>
      </c>
      <c r="H125" s="42">
        <v>0</v>
      </c>
      <c r="I125" s="42">
        <v>0.12</v>
      </c>
      <c r="J125" s="42">
        <v>0.12</v>
      </c>
      <c r="K125" s="54" t="e">
        <f>'Tab 2 - budget per partner'!O19</f>
        <v>#REF!</v>
      </c>
      <c r="L125" s="47" t="e">
        <f t="shared" si="81"/>
        <v>#REF!</v>
      </c>
      <c r="M125" s="47" t="e">
        <f t="shared" si="74"/>
        <v>#REF!</v>
      </c>
      <c r="N125" s="47" t="e">
        <f t="shared" si="75"/>
        <v>#REF!</v>
      </c>
      <c r="O125" s="47" t="e">
        <f t="shared" si="76"/>
        <v>#REF!</v>
      </c>
      <c r="P125" s="47" t="e">
        <f t="shared" si="77"/>
        <v>#REF!</v>
      </c>
      <c r="Q125" s="47" t="e">
        <f t="shared" si="78"/>
        <v>#REF!</v>
      </c>
      <c r="R125" s="47" t="e">
        <f t="shared" si="79"/>
        <v>#REF!</v>
      </c>
      <c r="S125" s="47" t="e">
        <f t="shared" si="80"/>
        <v>#REF!</v>
      </c>
      <c r="T125" s="46" t="e">
        <f t="shared" si="82"/>
        <v>#REF!</v>
      </c>
    </row>
    <row r="126" spans="2:20">
      <c r="B126" s="20" t="s">
        <v>58</v>
      </c>
      <c r="C126" s="42">
        <v>0</v>
      </c>
      <c r="D126" s="42">
        <v>0.9</v>
      </c>
      <c r="E126" s="42">
        <v>0</v>
      </c>
      <c r="F126" s="42">
        <v>0</v>
      </c>
      <c r="G126" s="42">
        <v>0</v>
      </c>
      <c r="H126" s="42">
        <v>0</v>
      </c>
      <c r="I126" s="42">
        <v>0.1</v>
      </c>
      <c r="J126" s="42">
        <v>0</v>
      </c>
      <c r="K126" s="54" t="e">
        <f>'Tab 2 - budget per partner'!O20</f>
        <v>#REF!</v>
      </c>
      <c r="L126" s="47" t="e">
        <f t="shared" si="81"/>
        <v>#REF!</v>
      </c>
      <c r="M126" s="47" t="e">
        <f t="shared" si="74"/>
        <v>#REF!</v>
      </c>
      <c r="N126" s="47" t="e">
        <f t="shared" si="75"/>
        <v>#REF!</v>
      </c>
      <c r="O126" s="47" t="e">
        <f t="shared" si="76"/>
        <v>#REF!</v>
      </c>
      <c r="P126" s="47" t="e">
        <f t="shared" si="77"/>
        <v>#REF!</v>
      </c>
      <c r="Q126" s="47" t="e">
        <f t="shared" si="78"/>
        <v>#REF!</v>
      </c>
      <c r="R126" s="47" t="e">
        <f t="shared" si="79"/>
        <v>#REF!</v>
      </c>
      <c r="S126" s="47" t="e">
        <f t="shared" si="80"/>
        <v>#REF!</v>
      </c>
      <c r="T126" s="46" t="e">
        <f t="shared" si="82"/>
        <v>#REF!</v>
      </c>
    </row>
    <row r="127" spans="2:20">
      <c r="B127" s="20" t="s">
        <v>59</v>
      </c>
      <c r="C127" s="42">
        <v>0.1</v>
      </c>
      <c r="D127" s="42">
        <v>0.13</v>
      </c>
      <c r="E127" s="42">
        <v>0.15</v>
      </c>
      <c r="F127" s="42">
        <v>0.17</v>
      </c>
      <c r="G127" s="42">
        <v>0.15</v>
      </c>
      <c r="H127" s="42">
        <v>0.12</v>
      </c>
      <c r="I127" s="42">
        <v>0.1</v>
      </c>
      <c r="J127" s="42">
        <v>0.08</v>
      </c>
      <c r="K127" s="54" t="e">
        <f>'Tab 2 - budget per partner'!O21</f>
        <v>#REF!</v>
      </c>
      <c r="L127" s="47" t="e">
        <f t="shared" si="81"/>
        <v>#REF!</v>
      </c>
      <c r="M127" s="47" t="e">
        <f t="shared" si="74"/>
        <v>#REF!</v>
      </c>
      <c r="N127" s="47" t="e">
        <f t="shared" si="75"/>
        <v>#REF!</v>
      </c>
      <c r="O127" s="47" t="e">
        <f t="shared" si="76"/>
        <v>#REF!</v>
      </c>
      <c r="P127" s="47" t="e">
        <f t="shared" si="77"/>
        <v>#REF!</v>
      </c>
      <c r="Q127" s="47" t="e">
        <f t="shared" si="78"/>
        <v>#REF!</v>
      </c>
      <c r="R127" s="47" t="e">
        <f t="shared" si="79"/>
        <v>#REF!</v>
      </c>
      <c r="S127" s="47" t="e">
        <f t="shared" si="80"/>
        <v>#REF!</v>
      </c>
      <c r="T127" s="46" t="e">
        <f t="shared" si="82"/>
        <v>#REF!</v>
      </c>
    </row>
    <row r="128" spans="2:20">
      <c r="K128" s="55" t="e">
        <f>SUM(K113:K127)</f>
        <v>#REF!</v>
      </c>
      <c r="L128" s="46" t="e">
        <f t="shared" ref="L128" si="83">SUM(L113:L127)</f>
        <v>#REF!</v>
      </c>
      <c r="M128" s="46" t="e">
        <f t="shared" ref="M128" si="84">SUM(M113:M127)</f>
        <v>#REF!</v>
      </c>
      <c r="N128" s="46" t="e">
        <f t="shared" ref="N128" si="85">SUM(N113:N127)</f>
        <v>#REF!</v>
      </c>
      <c r="O128" s="46" t="e">
        <f t="shared" ref="O128" si="86">SUM(O113:O127)</f>
        <v>#REF!</v>
      </c>
      <c r="P128" s="46" t="e">
        <f t="shared" ref="P128" si="87">SUM(P113:P127)</f>
        <v>#REF!</v>
      </c>
      <c r="Q128" s="46" t="e">
        <f t="shared" ref="Q128" si="88">SUM(Q113:Q127)</f>
        <v>#REF!</v>
      </c>
      <c r="R128" s="46" t="e">
        <f t="shared" ref="R128" si="89">SUM(R113:R127)</f>
        <v>#REF!</v>
      </c>
      <c r="S128" s="46" t="e">
        <f t="shared" ref="S128" si="90">SUM(S113:S127)</f>
        <v>#REF!</v>
      </c>
      <c r="T128" s="46" t="e">
        <f>SUM(T113:T127)</f>
        <v>#REF!</v>
      </c>
    </row>
    <row r="129" spans="12:20">
      <c r="L129" s="54"/>
      <c r="M129" s="54"/>
      <c r="N129" s="54"/>
      <c r="O129" s="54"/>
      <c r="P129" s="54"/>
      <c r="Q129" s="54"/>
      <c r="R129" s="54"/>
      <c r="S129" s="54"/>
      <c r="T129" s="46">
        <f>SUM(L129:S129)</f>
        <v>0</v>
      </c>
    </row>
    <row r="130" spans="12:20">
      <c r="L130" s="46" t="e">
        <f>L128+L129</f>
        <v>#REF!</v>
      </c>
      <c r="M130" s="46" t="e">
        <f t="shared" ref="M130:S130" si="91">M128+M129</f>
        <v>#REF!</v>
      </c>
      <c r="N130" s="46" t="e">
        <f t="shared" si="91"/>
        <v>#REF!</v>
      </c>
      <c r="O130" s="46" t="e">
        <f t="shared" si="91"/>
        <v>#REF!</v>
      </c>
      <c r="P130" s="46" t="e">
        <f t="shared" si="91"/>
        <v>#REF!</v>
      </c>
      <c r="Q130" s="46" t="e">
        <f t="shared" si="91"/>
        <v>#REF!</v>
      </c>
      <c r="R130" s="46" t="e">
        <f t="shared" si="91"/>
        <v>#REF!</v>
      </c>
      <c r="S130" s="46" t="e">
        <f t="shared" si="91"/>
        <v>#REF!</v>
      </c>
    </row>
    <row r="133" spans="12:20">
      <c r="L133" s="14">
        <v>960000</v>
      </c>
      <c r="M133" s="14">
        <v>960000</v>
      </c>
      <c r="N133" s="14">
        <v>960000</v>
      </c>
      <c r="O133" s="14">
        <v>960000</v>
      </c>
      <c r="P133" s="14">
        <v>960000</v>
      </c>
      <c r="Q133" s="14">
        <v>1066666.6640000001</v>
      </c>
      <c r="R133" s="14">
        <v>1066666.6640000001</v>
      </c>
      <c r="S133" s="14">
        <v>1066666.6640000001</v>
      </c>
    </row>
  </sheetData>
  <sheetProtection sheet="1" objects="1" scenarios="1"/>
  <mergeCells count="2">
    <mergeCell ref="D2:E2"/>
    <mergeCell ref="F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a216c-8d8f-4e1d-af82-d973dea0ddda">
      <Terms xmlns="http://schemas.microsoft.com/office/infopath/2007/PartnerControls"/>
    </lcf76f155ced4ddcb4097134ff3c332f>
    <TaxCatchAll xmlns="de52f024-3dd8-435b-bc55-f921c2f21c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49AB071D916641A784B1C7B7ACB539" ma:contentTypeVersion="14" ma:contentTypeDescription="Creare un nuovo documento." ma:contentTypeScope="" ma:versionID="d99b3a0762f832b75e9c8bd84d4e2d06">
  <xsd:schema xmlns:xsd="http://www.w3.org/2001/XMLSchema" xmlns:xs="http://www.w3.org/2001/XMLSchema" xmlns:p="http://schemas.microsoft.com/office/2006/metadata/properties" xmlns:ns2="ba4a216c-8d8f-4e1d-af82-d973dea0ddda" xmlns:ns3="de52f024-3dd8-435b-bc55-f921c2f21cef" targetNamespace="http://schemas.microsoft.com/office/2006/metadata/properties" ma:root="true" ma:fieldsID="a6a6d43cb4584fa838f4721c3b582912" ns2:_="" ns3:_="">
    <xsd:import namespace="ba4a216c-8d8f-4e1d-af82-d973dea0ddda"/>
    <xsd:import namespace="de52f024-3dd8-435b-bc55-f921c2f21c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a216c-8d8f-4e1d-af82-d973dea0dd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19babc8e-4e97-4041-93ab-f0c3a325b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2f024-3dd8-435b-bc55-f921c2f21c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be6f4f-5801-46ec-8c6c-4bb6b1dc3a9f}" ma:internalName="TaxCatchAll" ma:showField="CatchAllData" ma:web="de52f024-3dd8-435b-bc55-f921c2f21c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198738-D82D-413F-A6AE-FA9E2DC8FAC4}">
  <ds:schemaRefs>
    <ds:schemaRef ds:uri="http://purl.org/dc/terms/"/>
    <ds:schemaRef ds:uri="http://purl.org/dc/elements/1.1/"/>
    <ds:schemaRef ds:uri="ba4a216c-8d8f-4e1d-af82-d973dea0ddda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de52f024-3dd8-435b-bc55-f921c2f21cef"/>
  </ds:schemaRefs>
</ds:datastoreItem>
</file>

<file path=customXml/itemProps2.xml><?xml version="1.0" encoding="utf-8"?>
<ds:datastoreItem xmlns:ds="http://schemas.openxmlformats.org/officeDocument/2006/customXml" ds:itemID="{A4794244-9CA9-4FE0-88F0-19EE35E247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4a216c-8d8f-4e1d-af82-d973dea0ddda"/>
    <ds:schemaRef ds:uri="de52f024-3dd8-435b-bc55-f921c2f21c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CBA936-21BF-4122-A617-629670013C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All.C - Istruzioni</vt:lpstr>
      <vt:lpstr>Proponente Riepilogo</vt:lpstr>
      <vt:lpstr>P2 Grande Impresa</vt:lpstr>
      <vt:lpstr>P3 Media Impresa</vt:lpstr>
      <vt:lpstr>P4 Picc. Impresa</vt:lpstr>
      <vt:lpstr>OdR</vt:lpstr>
      <vt:lpstr>Tab 2 - budget per partner</vt:lpstr>
      <vt:lpstr>Ref split (%)</vt:lpstr>
      <vt:lpstr>Ref split (€)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Adele Del Bello</dc:creator>
  <cp:keywords/>
  <dc:description/>
  <cp:lastModifiedBy>Serena Ottaviani</cp:lastModifiedBy>
  <cp:revision/>
  <dcterms:created xsi:type="dcterms:W3CDTF">2022-05-02T08:24:30Z</dcterms:created>
  <dcterms:modified xsi:type="dcterms:W3CDTF">2024-03-05T16:41:05Z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0x010100A949AB071D916641A784B1C7B7ACB539</vt:lpwstr>
  </property>
</Properties>
</file>